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buh-1\Documents\1с  Прохоренко\ОТЧЕТЫ в УО\Отчеты 2023\Соглашение 23\"/>
    </mc:Choice>
  </mc:AlternateContent>
  <bookViews>
    <workbookView xWindow="0" yWindow="0" windowWidth="23040" windowHeight="9192" firstSheet="6" activeTab="12"/>
  </bookViews>
  <sheets>
    <sheet name="СВОД проверка" sheetId="15" r:id="rId1"/>
    <sheet name="Яблоневка" sheetId="14" r:id="rId2"/>
    <sheet name="ШБ" sheetId="13" r:id="rId3"/>
    <sheet name="Храбровская" sheetId="12" r:id="rId4"/>
    <sheet name="Петровская" sheetId="11" r:id="rId5"/>
    <sheet name="Орловская" sheetId="10" r:id="rId6"/>
    <sheet name="Низовская" sheetId="9" r:id="rId7"/>
    <sheet name="Маршальская" sheetId="8" r:id="rId8"/>
    <sheet name="Классич" sheetId="7" r:id="rId9"/>
    <sheet name="Добринская" sheetId="6" r:id="rId10"/>
    <sheet name="гимназия" sheetId="5" r:id="rId11"/>
    <sheet name="СОШ п. Вас" sheetId="4" r:id="rId12"/>
    <sheet name="СОШ 1" sheetId="3" r:id="rId13"/>
    <sheet name="Документ" sheetId="2" r:id="rId14"/>
  </sheets>
  <definedNames>
    <definedName name="_xlnm._FilterDatabase" localSheetId="10" hidden="1">гимназия!$A$6:$L$36</definedName>
    <definedName name="_xlnm._FilterDatabase" localSheetId="9" hidden="1">Добринская!$A$6:$K$35</definedName>
    <definedName name="_xlnm._FilterDatabase" localSheetId="13" hidden="1">Документ!$A$6:$V$25</definedName>
    <definedName name="_xlnm._FilterDatabase" localSheetId="8" hidden="1">Классич!$A$6:$I$33</definedName>
    <definedName name="_xlnm._FilterDatabase" localSheetId="7" hidden="1">Маршальская!$A$6:$L$35</definedName>
    <definedName name="_xlnm._FilterDatabase" localSheetId="6" hidden="1">Низовская!$A$6:$L$35</definedName>
    <definedName name="_xlnm._FilterDatabase" localSheetId="5" hidden="1">Орловская!$A$6:$L$35</definedName>
    <definedName name="_xlnm._FilterDatabase" localSheetId="4" hidden="1">Петровская!$A$6:$L$35</definedName>
    <definedName name="_xlnm._FilterDatabase" localSheetId="0" hidden="1">'СВОД проверка'!$A$6:$J$32</definedName>
    <definedName name="_xlnm._FilterDatabase" localSheetId="12" hidden="1">'СОШ 1'!$A$6:$L$35</definedName>
    <definedName name="_xlnm._FilterDatabase" localSheetId="11" hidden="1">'СОШ п. Вас'!$A$6:$L$35</definedName>
    <definedName name="_xlnm._FilterDatabase" localSheetId="3" hidden="1">Храбровская!$A$6:$L$35</definedName>
    <definedName name="_xlnm._FilterDatabase" localSheetId="2" hidden="1">ШБ!$A$6:$L$36</definedName>
    <definedName name="_xlnm._FilterDatabase" localSheetId="1" hidden="1">Яблоневка!$A$6:$I$36</definedName>
    <definedName name="_xlnm.Print_Titles" localSheetId="10">гимназия!$5:$5</definedName>
    <definedName name="_xlnm.Print_Titles" localSheetId="9">Добринская!$5:$5</definedName>
    <definedName name="_xlnm.Print_Titles" localSheetId="13">Документ!$5:$5</definedName>
    <definedName name="_xlnm.Print_Titles" localSheetId="8">Классич!$5:$5</definedName>
    <definedName name="_xlnm.Print_Titles" localSheetId="7">Маршальская!$5:$5</definedName>
    <definedName name="_xlnm.Print_Titles" localSheetId="6">Низовская!$5:$5</definedName>
    <definedName name="_xlnm.Print_Titles" localSheetId="5">Орловская!$5:$5</definedName>
    <definedName name="_xlnm.Print_Titles" localSheetId="4">Петровская!$5:$5</definedName>
    <definedName name="_xlnm.Print_Titles" localSheetId="0">'СВОД проверка'!$5:$5</definedName>
    <definedName name="_xlnm.Print_Titles" localSheetId="12">'СОШ 1'!$5:$5</definedName>
    <definedName name="_xlnm.Print_Titles" localSheetId="11">'СОШ п. Вас'!$5:$5</definedName>
    <definedName name="_xlnm.Print_Titles" localSheetId="3">Храбровская!$5:$5</definedName>
    <definedName name="_xlnm.Print_Titles" localSheetId="2">ШБ!$5:$5</definedName>
    <definedName name="_xlnm.Print_Titles" localSheetId="1">Яблоневка!$5:$5</definedName>
  </definedNames>
  <calcPr calcId="162913"/>
</workbook>
</file>

<file path=xl/calcChain.xml><?xml version="1.0" encoding="utf-8"?>
<calcChain xmlns="http://schemas.openxmlformats.org/spreadsheetml/2006/main">
  <c r="G34" i="3" l="1"/>
  <c r="M25" i="3" l="1"/>
  <c r="G6" i="3"/>
  <c r="L10" i="4"/>
  <c r="G6" i="4"/>
  <c r="N11" i="5"/>
  <c r="G6" i="5"/>
  <c r="M13" i="6"/>
  <c r="J7" i="7"/>
  <c r="G6" i="7"/>
  <c r="L11" i="13"/>
  <c r="G6" i="13"/>
  <c r="G22" i="15"/>
  <c r="G28" i="15"/>
  <c r="G15" i="15"/>
  <c r="G16" i="15"/>
  <c r="I12" i="15"/>
  <c r="H12" i="15"/>
  <c r="G12" i="15" l="1"/>
  <c r="G30" i="15"/>
  <c r="G29" i="15" l="1"/>
  <c r="G31" i="15"/>
  <c r="J25" i="15"/>
  <c r="G26" i="15"/>
  <c r="G27" i="15"/>
  <c r="J27" i="3"/>
  <c r="J27" i="4"/>
  <c r="J28" i="5"/>
  <c r="J27" i="6"/>
  <c r="J27" i="7"/>
  <c r="J27" i="8"/>
  <c r="J27" i="9"/>
  <c r="J27" i="10"/>
  <c r="J27" i="11"/>
  <c r="H26" i="13"/>
  <c r="G26" i="13"/>
  <c r="I26" i="14"/>
  <c r="H26" i="14"/>
  <c r="G26" i="14"/>
  <c r="H15" i="14"/>
  <c r="G15" i="14"/>
  <c r="G35" i="15"/>
  <c r="G34" i="15"/>
  <c r="G32" i="15"/>
  <c r="G36" i="15" l="1"/>
  <c r="H6" i="5"/>
  <c r="G6" i="10"/>
  <c r="I6" i="13"/>
  <c r="H6" i="13"/>
  <c r="I6" i="14"/>
  <c r="H6" i="14"/>
  <c r="G6" i="14"/>
  <c r="J28" i="14"/>
  <c r="J28" i="13"/>
  <c r="J7" i="13"/>
  <c r="J7" i="4"/>
  <c r="J7" i="3"/>
  <c r="J7" i="10"/>
  <c r="J7" i="9"/>
  <c r="J7" i="6"/>
  <c r="J7" i="5"/>
  <c r="I15" i="14" l="1"/>
  <c r="I15" i="13"/>
  <c r="I14" i="12"/>
  <c r="I14" i="11"/>
  <c r="I14" i="10"/>
  <c r="I14" i="9"/>
  <c r="I14" i="8"/>
  <c r="I14" i="7"/>
  <c r="I14" i="6"/>
  <c r="I15" i="5"/>
  <c r="I14" i="4"/>
  <c r="I14" i="3"/>
  <c r="I25" i="3"/>
  <c r="I25" i="4"/>
  <c r="I26" i="5"/>
  <c r="I25" i="6"/>
  <c r="I25" i="7"/>
  <c r="I25" i="8"/>
  <c r="I25" i="9"/>
  <c r="I25" i="10"/>
  <c r="I25" i="11"/>
  <c r="I25" i="12"/>
  <c r="I26" i="13"/>
  <c r="I31" i="15"/>
  <c r="H31" i="15"/>
  <c r="I30" i="15"/>
  <c r="H30" i="15"/>
  <c r="I14" i="15" l="1"/>
  <c r="I25" i="15"/>
  <c r="H33" i="15" l="1"/>
  <c r="G33" i="15"/>
  <c r="G28" i="13" l="1"/>
  <c r="I22" i="15"/>
  <c r="I21" i="15"/>
  <c r="H22" i="15"/>
  <c r="H21" i="15"/>
  <c r="G21" i="15"/>
  <c r="I26" i="15"/>
  <c r="H26" i="15"/>
  <c r="I16" i="15" l="1"/>
  <c r="I15" i="15"/>
  <c r="H16" i="15"/>
  <c r="H15" i="15"/>
  <c r="I13" i="15" l="1"/>
  <c r="H13" i="15"/>
  <c r="G13" i="15" l="1"/>
  <c r="G11" i="15" l="1"/>
  <c r="H32" i="15"/>
  <c r="I32" i="15"/>
  <c r="K3" i="15" l="1"/>
  <c r="H17" i="15"/>
  <c r="I17" i="15"/>
  <c r="I7" i="15" l="1"/>
  <c r="H7" i="15"/>
  <c r="H11" i="15" l="1"/>
  <c r="I11" i="15"/>
  <c r="H29" i="15"/>
  <c r="I29" i="15"/>
  <c r="I28" i="15"/>
  <c r="H28" i="15"/>
  <c r="H10" i="15"/>
  <c r="I10" i="15"/>
  <c r="G10" i="15"/>
  <c r="W18" i="2" l="1"/>
  <c r="Z18" i="2" s="1"/>
  <c r="K18" i="2"/>
  <c r="K19" i="2"/>
  <c r="Z19" i="2" l="1"/>
  <c r="AC18" i="2"/>
  <c r="AB19" i="2"/>
  <c r="AA19" i="2"/>
  <c r="Y18" i="2"/>
  <c r="AB18" i="2" s="1"/>
  <c r="AE18" i="2" s="1"/>
  <c r="X18" i="2"/>
  <c r="AA18" i="2" s="1"/>
  <c r="AD18" i="2" s="1"/>
  <c r="Y16" i="2" l="1"/>
  <c r="X16" i="2"/>
  <c r="W16" i="2"/>
  <c r="K12" i="2"/>
  <c r="R12" i="2"/>
  <c r="H28" i="13" l="1"/>
  <c r="H27" i="3"/>
  <c r="H27" i="4"/>
  <c r="G27" i="4"/>
  <c r="H28" i="5"/>
  <c r="G28" i="5"/>
  <c r="H27" i="6"/>
  <c r="G27" i="6"/>
  <c r="H27" i="7"/>
  <c r="G27" i="7"/>
  <c r="H27" i="8"/>
  <c r="H27" i="9"/>
  <c r="G27" i="9"/>
  <c r="H27" i="10"/>
  <c r="G27" i="10"/>
  <c r="H27" i="11"/>
  <c r="G15" i="13"/>
  <c r="I20" i="9"/>
  <c r="I20" i="10"/>
  <c r="I20" i="12"/>
  <c r="I21" i="14"/>
  <c r="H21" i="14"/>
  <c r="G21" i="14"/>
  <c r="H21" i="13"/>
  <c r="I21" i="13"/>
  <c r="G21" i="13"/>
  <c r="H20" i="12"/>
  <c r="G20" i="12"/>
  <c r="H20" i="11"/>
  <c r="I20" i="11"/>
  <c r="G20" i="11"/>
  <c r="H20" i="10"/>
  <c r="G20" i="10"/>
  <c r="H20" i="9"/>
  <c r="G20" i="9"/>
  <c r="G20" i="8"/>
  <c r="H20" i="8"/>
  <c r="I20" i="8"/>
  <c r="H20" i="6"/>
  <c r="I20" i="6"/>
  <c r="G20" i="6"/>
  <c r="H21" i="5"/>
  <c r="I21" i="5"/>
  <c r="G21" i="5"/>
  <c r="H20" i="4"/>
  <c r="I20" i="4"/>
  <c r="G20" i="4"/>
  <c r="H20" i="3"/>
  <c r="I20" i="3"/>
  <c r="G20" i="3"/>
  <c r="H14" i="11"/>
  <c r="H14" i="4"/>
  <c r="H14" i="6"/>
  <c r="H14" i="3"/>
  <c r="H15" i="5"/>
  <c r="J15" i="5" s="1"/>
  <c r="H14" i="7"/>
  <c r="J14" i="7" s="1"/>
  <c r="H14" i="8"/>
  <c r="J14" i="8" s="1"/>
  <c r="H14" i="9"/>
  <c r="H14" i="10"/>
  <c r="H15" i="13"/>
  <c r="J15" i="13" s="1"/>
  <c r="H14" i="12"/>
  <c r="G14" i="12"/>
  <c r="G14" i="11"/>
  <c r="G14" i="10"/>
  <c r="G14" i="9"/>
  <c r="G14" i="8"/>
  <c r="G14" i="7"/>
  <c r="G14" i="6"/>
  <c r="G15" i="5"/>
  <c r="G14" i="3"/>
  <c r="G14" i="4"/>
  <c r="J14" i="6" l="1"/>
  <c r="J14" i="4"/>
  <c r="J14" i="10"/>
  <c r="J14" i="11"/>
  <c r="J14" i="12"/>
  <c r="J14" i="9"/>
  <c r="J14" i="3"/>
  <c r="I27" i="15"/>
  <c r="G14" i="15"/>
  <c r="H6" i="6"/>
  <c r="H6" i="10"/>
  <c r="H6" i="4"/>
  <c r="I6" i="11"/>
  <c r="I6" i="4"/>
  <c r="I6" i="5"/>
  <c r="H6" i="11"/>
  <c r="I6" i="6"/>
  <c r="G6" i="6"/>
  <c r="H6" i="8"/>
  <c r="I6" i="10"/>
  <c r="I6" i="8"/>
  <c r="I6" i="3"/>
  <c r="H6" i="3"/>
  <c r="H14" i="15" l="1"/>
  <c r="J15" i="14"/>
  <c r="I18" i="15"/>
  <c r="H18" i="15"/>
  <c r="H19" i="15"/>
  <c r="I19" i="15"/>
  <c r="G19" i="15" l="1"/>
  <c r="G17" i="10" l="1"/>
  <c r="H20" i="7"/>
  <c r="H20" i="15" s="1"/>
  <c r="I20" i="7"/>
  <c r="I20" i="15" s="1"/>
  <c r="G20" i="7"/>
  <c r="G20" i="15" s="1"/>
  <c r="G8" i="15"/>
  <c r="H8" i="15"/>
  <c r="I8" i="15"/>
  <c r="G9" i="15"/>
  <c r="H9" i="15"/>
  <c r="I9" i="15"/>
  <c r="I6" i="7" l="1"/>
  <c r="H6" i="7"/>
  <c r="G17" i="15"/>
  <c r="H6" i="9"/>
  <c r="G6" i="9"/>
  <c r="I6" i="9"/>
  <c r="S12" i="2" l="1"/>
  <c r="I6" i="12"/>
  <c r="I6" i="15" l="1"/>
  <c r="G27" i="3" l="1"/>
  <c r="A5" i="3"/>
  <c r="H6" i="15"/>
  <c r="H6" i="12"/>
  <c r="H25" i="15"/>
  <c r="H27" i="12"/>
  <c r="H27" i="15"/>
  <c r="G6" i="12"/>
  <c r="G27" i="12"/>
  <c r="J27" i="12" s="1"/>
  <c r="G6" i="11"/>
  <c r="G27" i="11"/>
  <c r="G6" i="8"/>
  <c r="G6" i="15" s="1"/>
  <c r="G25" i="15"/>
  <c r="G27" i="8"/>
</calcChain>
</file>

<file path=xl/sharedStrings.xml><?xml version="1.0" encoding="utf-8"?>
<sst xmlns="http://schemas.openxmlformats.org/spreadsheetml/2006/main" count="1638" uniqueCount="104">
  <si>
    <t>Бюджетная роспись (расходы)</t>
  </si>
  <si>
    <t>Документ, учреждение</t>
  </si>
  <si>
    <t>Вед.</t>
  </si>
  <si>
    <t>Разд.</t>
  </si>
  <si>
    <t>Ц.ст.</t>
  </si>
  <si>
    <t>Расх.</t>
  </si>
  <si>
    <t/>
  </si>
  <si>
    <t>Сумма на 2023 год</t>
  </si>
  <si>
    <t>Сумма на 2024 год</t>
  </si>
  <si>
    <t>920</t>
  </si>
  <si>
    <t>000</t>
  </si>
  <si>
    <t xml:space="preserve">              Комплексная программа безопасности образовательных учреждений</t>
  </si>
  <si>
    <t xml:space="preserve">                Субсидии бюджетным учреждениям на иные цели</t>
  </si>
  <si>
    <t>612</t>
  </si>
  <si>
    <t xml:space="preserve">              Капитальный ремонт зданий и устройство пандусов</t>
  </si>
  <si>
    <t xml:space="preserve">              Ремонт спортивных сооружений и благоустройство сооружений</t>
  </si>
  <si>
    <t xml:space="preserve">              Программа внедрения информационных систем по автоматизации процессов управления образовательными учреждениями</t>
  </si>
  <si>
    <t xml:space="preserve">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</si>
  <si>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</si>
  <si>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 xml:space="preserve">             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</t>
  </si>
  <si>
    <t xml:space="preserve">              Улучшение условий предоставления образования и обеспечение безопасности обучающихся в муниципальных образовательных организациях Калининградской области</t>
  </si>
  <si>
    <t>0220200000</t>
  </si>
  <si>
    <t xml:space="preserve">            Общее образование</t>
  </si>
  <si>
    <t>0702</t>
  </si>
  <si>
    <t>0220260010</t>
  </si>
  <si>
    <t>0220260020</t>
  </si>
  <si>
    <t>0220260030</t>
  </si>
  <si>
    <t>0220312000</t>
  </si>
  <si>
    <t xml:space="preserve">            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</si>
  <si>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0220353030</t>
  </si>
  <si>
    <t>0220370620</t>
  </si>
  <si>
    <t>02203L3040</t>
  </si>
  <si>
    <t>02203S1130</t>
  </si>
  <si>
    <t xml:space="preserve">              Организация и обеспечение бесплатным горячим питанием обучающихся, получающих начальное общее образование в муниципальных образовательных организациях</t>
  </si>
  <si>
    <t>02203S1160</t>
  </si>
  <si>
    <t>0220560120</t>
  </si>
  <si>
    <t xml:space="preserve">              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</si>
  <si>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022E452080</t>
  </si>
  <si>
    <t xml:space="preserve">              Реализация дополнительных общеобразовательных общеразвивающих программ по четырем направленностям (художественная, социально-гуманитарная (иностранные языки), техническая и физкультурно-спортивная) для обучающихся, получающих начальное общее образование в муниципальных общеобразовательных организациях</t>
  </si>
  <si>
    <t>02309S1360</t>
  </si>
  <si>
    <t>0709</t>
  </si>
  <si>
    <t xml:space="preserve">              Мероприятия в области образования</t>
  </si>
  <si>
    <t>0240114300</t>
  </si>
  <si>
    <t>0707</t>
  </si>
  <si>
    <t xml:space="preserve">              Обеспечение организации отдыха детей в каникулярное время, включая мероприятия по обеспечению безопасности их жизни и здоровья</t>
  </si>
  <si>
    <t>0250914020</t>
  </si>
  <si>
    <t xml:space="preserve">              Обеспечение бесплатным питанием отдельных категорий обучающихся в муниципальных общеобразовательных организациях</t>
  </si>
  <si>
    <t>0330970160</t>
  </si>
  <si>
    <t xml:space="preserve">              Обеспечение питанием и страхованием жизни и здоровья детей в возрасте от 6 до 18 лет в муниципальных лагерях с дневным пребыванием</t>
  </si>
  <si>
    <t>0330970130</t>
  </si>
  <si>
    <t xml:space="preserve">Всего расходов:   </t>
  </si>
  <si>
    <t>И.о.начальника отдела  ___________________  Руденко В.В.</t>
  </si>
  <si>
    <t>МБ</t>
  </si>
  <si>
    <t>ОБ</t>
  </si>
  <si>
    <t>Доп. класс</t>
  </si>
  <si>
    <t>Доп.класс</t>
  </si>
  <si>
    <t>0703</t>
  </si>
  <si>
    <t>МБОУ "ЯБЛОНЕВСКАЯ ООШ"</t>
  </si>
  <si>
    <t>МБОУ СОШ "ШКОЛА БУДУЩЕГО"</t>
  </si>
  <si>
    <t>МБОУ "ХРАБРОВСКАЯ СОШ"</t>
  </si>
  <si>
    <t>МБОУ "ПЕТРОВСКАЯ СОШ ИМ.П.А.ЗАХАРОВА"</t>
  </si>
  <si>
    <t>МБОУ "ОРЛОВСКАЯ ООШ"</t>
  </si>
  <si>
    <t>МБОУ "НИЗОВСКАЯ СОШ"</t>
  </si>
  <si>
    <t>МБОУ "МАРШАЛЬСКАЯ СОШ"</t>
  </si>
  <si>
    <t>МБОУ "ДОБРИНСКАЯ ООШ ИМ. СПИРИДОНОВА Н.С ."</t>
  </si>
  <si>
    <t>МБОУ ГИМНАЗИЯ Г. ГУРЬЕВСКА</t>
  </si>
  <si>
    <t>МБОУ "СОШ №1" Г. ГУРЬЕВСКА</t>
  </si>
  <si>
    <t>МБОУ "СОШ П. ВАСИЛЬКОВО"</t>
  </si>
  <si>
    <t>МБОУ "КЛАССИЧЕСКАЯ ШКОЛА" Г. ГУРЬЕВСКА</t>
  </si>
  <si>
    <t>Сумма на 2025 год</t>
  </si>
  <si>
    <t xml:space="preserve"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  </t>
  </si>
  <si>
    <t>022EB5179F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</si>
  <si>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(Точка роста)</t>
  </si>
  <si>
    <t>3438,1548/12</t>
  </si>
  <si>
    <t xml:space="preserve"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</si>
  <si>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3923-020030001-70620</t>
  </si>
  <si>
    <t>23-53040-00000-00000</t>
  </si>
  <si>
    <t>3923-020030075-71160</t>
  </si>
  <si>
    <t>3923-040080007-70130</t>
  </si>
  <si>
    <t>3923-020040041-71360</t>
  </si>
  <si>
    <t>местное софинансирование</t>
  </si>
  <si>
    <t>23-53030-00000-00000</t>
  </si>
  <si>
    <t>022EB5179</t>
  </si>
  <si>
    <t>23-51790-00000-00000</t>
  </si>
  <si>
    <t>,</t>
  </si>
  <si>
    <t>3923-020030114-71130</t>
  </si>
  <si>
    <t>02305S1360</t>
  </si>
  <si>
    <t>3923-040060020-70160 5-11 кл</t>
  </si>
  <si>
    <t>Иные межбюджетные трансферты на закупку учебников для новых муниципальных общеобразовательных организаций</t>
  </si>
  <si>
    <t>0220374020</t>
  </si>
  <si>
    <t>3923-020030077-74020</t>
  </si>
  <si>
    <t>Иные межбюджетные трансферты на закупку учебников, допущенных к использованию при реализации программ основного общего и среднего общего образования для муниципальных общеобразовательных организациях</t>
  </si>
  <si>
    <t>0220374120</t>
  </si>
  <si>
    <t>3923-020030132-74120</t>
  </si>
  <si>
    <t>субсидия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</si>
  <si>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на организацию и обеспечение бесплатным питанием обучающихся с ограниченными возможностями здоровья, получающих основное и среднее общее образование в муниципальных образовательных организациях</t>
  </si>
  <si>
    <t>0250114020</t>
  </si>
  <si>
    <t>0330170160</t>
  </si>
  <si>
    <t>Консультант управления образования администрации гурьевского муниципального округа_________________________ Щербова А.Ю.</t>
  </si>
  <si>
    <t>0330170130</t>
  </si>
  <si>
    <t>3923-020030084-74070</t>
  </si>
  <si>
    <t xml:space="preserve">Иные межбюджетные трансферты на стимулирование целевого обучения в рамках соответствующей предметной области для муниципальных общеобразовательных организаций 
</t>
  </si>
  <si>
    <t>=</t>
  </si>
  <si>
    <t>КФО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</si>
</sst>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0.00000"/>
    <numFmt numFmtId="166" formatCode="0.000"/>
    <numFmt numFmtId="167" formatCode="#,##0.00000"/>
    <numFmt numFmtId="168" formatCode="0.000000"/>
    <numFmt numFmtId="169" formatCode="#\ ##0.000"/>
    <numFmt numFmtId="170" formatCode="#,##0.000"/>
    <numFmt numFmtId="171" formatCode="0000"/>
  </numFmts>
  <fonts count="1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b/>
      <sz val="11"/>
      <name val="Calibri"/>
      <family val="2"/>
      <charset val="204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 Cyr"/>
    </font>
    <font>
      <sz val="10"/>
      <color rgb="FFFF0000"/>
      <name val="Arial Cyr"/>
    </font>
    <font>
      <sz val="12"/>
      <color rgb="FFFF0000"/>
      <name val="Times New Roman"/>
      <family val="1"/>
      <charset val="204"/>
    </font>
    <font>
      <b/>
      <sz val="10"/>
      <color rgb="FF0070C0"/>
      <name val="Arial Cyr"/>
    </font>
    <font>
      <b/>
      <sz val="10"/>
      <color rgb="FFC00000"/>
      <name val="Arial Cyr"/>
    </font>
    <font>
      <sz val="10"/>
      <color rgb="FFC00000"/>
      <name val="Arial Cyr"/>
    </font>
    <font>
      <sz val="12"/>
      <color rgb="FF00B050"/>
      <name val="Times New Roman"/>
      <family val="1"/>
      <charset val="204"/>
    </font>
    <font>
      <b/>
      <sz val="10"/>
      <color rgb="FF00B05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 diagonalDown="1">
      <left/>
      <right style="thin">
        <color indexed="0"/>
      </right>
      <top/>
      <bottom style="thin">
        <color indexed="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82">
    <xf numFmtId="0" fontId="0" fillId="0" borderId="0" xfId="0"/>
    <xf numFmtId="0" fontId="0" fillId="0" borderId="0" xfId="0" applyProtection="1">
      <protection locked="0"/>
    </xf>
    <xf numFmtId="0" fontId="1" fillId="0" borderId="1" xfId="2"/>
    <xf numFmtId="0" fontId="1" fillId="0" borderId="2" xfId="5">
      <alignment horizontal="center" vertical="center" wrapText="1"/>
    </xf>
    <xf numFmtId="0" fontId="3" fillId="0" borderId="2" xfId="6">
      <alignment vertical="top" wrapText="1"/>
    </xf>
    <xf numFmtId="1" fontId="1" fillId="0" borderId="2" xfId="7">
      <alignment horizontal="center" vertical="top" shrinkToFit="1"/>
    </xf>
    <xf numFmtId="4" fontId="3" fillId="2" borderId="2" xfId="8">
      <alignment horizontal="right" vertical="top" shrinkToFit="1"/>
    </xf>
    <xf numFmtId="4" fontId="3" fillId="3" borderId="2" xfId="9">
      <alignment horizontal="right" vertical="top" shrinkToFit="1"/>
    </xf>
    <xf numFmtId="0" fontId="3" fillId="0" borderId="3" xfId="10">
      <alignment horizontal="right"/>
    </xf>
    <xf numFmtId="4" fontId="3" fillId="2" borderId="3" xfId="11">
      <alignment horizontal="right" vertical="top" shrinkToFit="1"/>
    </xf>
    <xf numFmtId="4" fontId="3" fillId="3" borderId="3" xfId="12">
      <alignment horizontal="right" vertical="top" shrinkToFit="1"/>
    </xf>
    <xf numFmtId="4" fontId="0" fillId="0" borderId="0" xfId="0" applyNumberFormat="1" applyProtection="1">
      <protection locked="0"/>
    </xf>
    <xf numFmtId="0" fontId="1" fillId="0" borderId="1" xfId="1">
      <alignment wrapText="1"/>
    </xf>
    <xf numFmtId="4" fontId="3" fillId="0" borderId="2" xfId="8" applyFill="1">
      <alignment horizontal="right" vertical="top" shrinkToFit="1"/>
    </xf>
    <xf numFmtId="4" fontId="3" fillId="0" borderId="3" xfId="11" applyFill="1">
      <alignment horizontal="right" vertical="top" shrinkToFit="1"/>
    </xf>
    <xf numFmtId="0" fontId="3" fillId="0" borderId="5" xfId="6" applyBorder="1">
      <alignment vertical="top" wrapText="1"/>
    </xf>
    <xf numFmtId="1" fontId="1" fillId="0" borderId="5" xfId="7" applyBorder="1">
      <alignment horizontal="center" vertical="top" shrinkToFit="1"/>
    </xf>
    <xf numFmtId="0" fontId="1" fillId="0" borderId="4" xfId="2" applyBorder="1"/>
    <xf numFmtId="4" fontId="3" fillId="2" borderId="6" xfId="8" applyBorder="1">
      <alignment horizontal="right" vertical="top" shrinkToFit="1"/>
    </xf>
    <xf numFmtId="4" fontId="3" fillId="0" borderId="1" xfId="9" applyFill="1" applyBorder="1">
      <alignment horizontal="right" vertical="top" shrinkToFit="1"/>
    </xf>
    <xf numFmtId="4" fontId="3" fillId="0" borderId="1" xfId="8" applyFill="1" applyBorder="1">
      <alignment horizontal="right" vertical="top" shrinkToFit="1"/>
    </xf>
    <xf numFmtId="0" fontId="0" fillId="0" borderId="1" xfId="0" applyBorder="1" applyProtection="1">
      <protection locked="0"/>
    </xf>
    <xf numFmtId="4" fontId="3" fillId="0" borderId="5" xfId="8" applyFill="1" applyBorder="1">
      <alignment horizontal="right" vertical="top" shrinkToFit="1"/>
    </xf>
    <xf numFmtId="4" fontId="3" fillId="0" borderId="4" xfId="11" applyFill="1" applyBorder="1">
      <alignment horizontal="right" vertical="top" shrinkToFit="1"/>
    </xf>
    <xf numFmtId="4" fontId="3" fillId="0" borderId="2" xfId="8" applyFill="1" applyAlignment="1">
      <alignment horizontal="center" vertical="top" shrinkToFit="1"/>
    </xf>
    <xf numFmtId="1" fontId="6" fillId="0" borderId="2" xfId="7" applyFont="1">
      <alignment horizontal="center" vertical="top" shrinkToFit="1"/>
    </xf>
    <xf numFmtId="0" fontId="6" fillId="0" borderId="4" xfId="2" applyFont="1" applyBorder="1" applyAlignment="1">
      <alignment horizontal="center"/>
    </xf>
    <xf numFmtId="4" fontId="1" fillId="0" borderId="1" xfId="2" applyNumberFormat="1"/>
    <xf numFmtId="0" fontId="1" fillId="0" borderId="1" xfId="13" applyAlignment="1">
      <alignment wrapText="1"/>
    </xf>
    <xf numFmtId="4" fontId="1" fillId="0" borderId="1" xfId="13" applyNumberFormat="1" applyAlignment="1">
      <alignment wrapText="1"/>
    </xf>
    <xf numFmtId="0" fontId="5" fillId="0" borderId="3" xfId="10" applyFont="1">
      <alignment horizontal="right"/>
    </xf>
    <xf numFmtId="4" fontId="5" fillId="0" borderId="3" xfId="11" applyFont="1" applyFill="1">
      <alignment horizontal="right" vertical="top" shrinkToFit="1"/>
    </xf>
    <xf numFmtId="0" fontId="5" fillId="0" borderId="1" xfId="2" applyFont="1"/>
    <xf numFmtId="4" fontId="5" fillId="0" borderId="1" xfId="2" applyNumberFormat="1" applyFont="1"/>
    <xf numFmtId="0" fontId="5" fillId="0" borderId="1" xfId="13" applyFont="1" applyAlignment="1">
      <alignment wrapText="1"/>
    </xf>
    <xf numFmtId="4" fontId="5" fillId="0" borderId="1" xfId="13" applyNumberFormat="1" applyFont="1" applyAlignment="1">
      <alignment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49" fontId="1" fillId="0" borderId="2" xfId="7" applyNumberFormat="1">
      <alignment horizontal="center" vertical="top" shrinkToFit="1"/>
    </xf>
    <xf numFmtId="0" fontId="1" fillId="0" borderId="4" xfId="2" applyBorder="1" applyAlignment="1">
      <alignment horizontal="center" wrapText="1"/>
    </xf>
    <xf numFmtId="4" fontId="9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1" fillId="0" borderId="2" xfId="7" applyNumberFormat="1">
      <alignment horizontal="center" vertical="top" shrinkToFit="1"/>
    </xf>
    <xf numFmtId="4" fontId="10" fillId="2" borderId="2" xfId="8" applyFont="1">
      <alignment horizontal="right" vertical="top" shrinkToFit="1"/>
    </xf>
    <xf numFmtId="0" fontId="10" fillId="0" borderId="2" xfId="6" applyFont="1">
      <alignment vertical="top" wrapText="1"/>
    </xf>
    <xf numFmtId="1" fontId="11" fillId="0" borderId="2" xfId="7" applyFont="1">
      <alignment horizontal="center" vertical="top" shrinkToFit="1"/>
    </xf>
    <xf numFmtId="4" fontId="1" fillId="0" borderId="2" xfId="7" applyNumberFormat="1">
      <alignment horizontal="center" vertical="top" shrinkToFit="1"/>
    </xf>
    <xf numFmtId="165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3" fontId="3" fillId="0" borderId="2" xfId="8" applyNumberFormat="1" applyFill="1">
      <alignment horizontal="right" vertical="top" shrinkToFit="1"/>
    </xf>
    <xf numFmtId="168" fontId="1" fillId="0" borderId="1" xfId="2" applyNumberFormat="1"/>
    <xf numFmtId="3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69" fontId="12" fillId="0" borderId="7" xfId="0" applyNumberFormat="1" applyFont="1" applyBorder="1" applyAlignment="1">
      <alignment horizontal="right" vertical="center" wrapText="1"/>
    </xf>
    <xf numFmtId="4" fontId="13" fillId="2" borderId="2" xfId="8" applyFont="1">
      <alignment horizontal="right" vertical="top" shrinkToFit="1"/>
    </xf>
    <xf numFmtId="4" fontId="14" fillId="2" borderId="2" xfId="8" applyFont="1">
      <alignment horizontal="right" vertical="top" shrinkToFit="1"/>
    </xf>
    <xf numFmtId="1" fontId="15" fillId="0" borderId="2" xfId="7" applyFont="1">
      <alignment horizontal="center" vertical="top" shrinkToFit="1"/>
    </xf>
    <xf numFmtId="170" fontId="12" fillId="0" borderId="8" xfId="0" applyNumberFormat="1" applyFont="1" applyBorder="1" applyAlignment="1">
      <alignment horizontal="right" vertical="center" wrapText="1"/>
    </xf>
    <xf numFmtId="171" fontId="1" fillId="0" borderId="2" xfId="7" applyNumberFormat="1">
      <alignment horizontal="center" vertical="top" shrinkToFit="1"/>
    </xf>
    <xf numFmtId="0" fontId="3" fillId="0" borderId="2" xfId="6" applyAlignment="1">
      <alignment horizontal="center" vertical="center" wrapText="1"/>
    </xf>
    <xf numFmtId="0" fontId="1" fillId="0" borderId="4" xfId="2" applyBorder="1" applyAlignment="1">
      <alignment horizontal="center" vertical="center"/>
    </xf>
    <xf numFmtId="171" fontId="1" fillId="0" borderId="4" xfId="2" applyNumberFormat="1" applyBorder="1" applyAlignment="1">
      <alignment horizontal="center" vertical="center"/>
    </xf>
    <xf numFmtId="49" fontId="1" fillId="0" borderId="2" xfId="7" applyNumberFormat="1" applyAlignment="1">
      <alignment horizontal="center" vertical="center" shrinkToFit="1"/>
    </xf>
    <xf numFmtId="0" fontId="5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4" fontId="3" fillId="0" borderId="2" xfId="8" applyFill="1" applyAlignment="1">
      <alignment horizontal="right" vertical="center" shrinkToFit="1"/>
    </xf>
    <xf numFmtId="169" fontId="16" fillId="0" borderId="7" xfId="0" applyNumberFormat="1" applyFont="1" applyBorder="1" applyAlignment="1">
      <alignment horizontal="right" vertical="center" wrapText="1"/>
    </xf>
    <xf numFmtId="49" fontId="1" fillId="0" borderId="5" xfId="7" applyNumberFormat="1" applyBorder="1">
      <alignment horizontal="center" vertical="top" shrinkToFit="1"/>
    </xf>
    <xf numFmtId="2" fontId="1" fillId="0" borderId="1" xfId="2" applyNumberFormat="1"/>
    <xf numFmtId="4" fontId="17" fillId="0" borderId="2" xfId="8" applyFont="1" applyFill="1">
      <alignment horizontal="right" vertical="top" shrinkToFit="1"/>
    </xf>
    <xf numFmtId="4" fontId="17" fillId="2" borderId="2" xfId="8" applyFont="1">
      <alignment horizontal="right" vertical="top" shrinkToFit="1"/>
    </xf>
    <xf numFmtId="3" fontId="1" fillId="0" borderId="1" xfId="2" applyNumberFormat="1"/>
    <xf numFmtId="3" fontId="17" fillId="0" borderId="2" xfId="8" applyNumberFormat="1" applyFont="1" applyFill="1">
      <alignment horizontal="right" vertical="top" shrinkToFit="1"/>
    </xf>
    <xf numFmtId="0" fontId="1" fillId="0" borderId="1" xfId="1">
      <alignment wrapText="1"/>
    </xf>
    <xf numFmtId="0" fontId="2" fillId="0" borderId="1" xfId="3">
      <alignment horizontal="center"/>
    </xf>
    <xf numFmtId="0" fontId="1" fillId="0" borderId="1" xfId="4">
      <alignment horizontal="right"/>
    </xf>
    <xf numFmtId="0" fontId="5" fillId="0" borderId="3" xfId="10" applyFont="1">
      <alignment horizontal="right"/>
    </xf>
    <xf numFmtId="0" fontId="3" fillId="0" borderId="3" xfId="10">
      <alignment horizontal="right"/>
    </xf>
    <xf numFmtId="0" fontId="1" fillId="0" borderId="1" xfId="13">
      <alignment horizontal="left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U44"/>
  <sheetViews>
    <sheetView showGridLines="0" zoomScale="115" zoomScaleNormal="115" zoomScaleSheetLayoutView="100" workbookViewId="0">
      <pane ySplit="5" topLeftCell="A39" activePane="bottomLeft" state="frozen"/>
      <selection pane="bottomLeft" activeCell="G22" sqref="G22"/>
    </sheetView>
  </sheetViews>
  <sheetFormatPr defaultColWidth="9.109375" defaultRowHeight="14.4" outlineLevelRow="7" x14ac:dyDescent="0.3"/>
  <cols>
    <col min="1" max="1" width="57.109375" style="1" customWidth="1"/>
    <col min="2" max="2" width="7.6640625" style="1" customWidth="1"/>
    <col min="3" max="3" width="12.88671875" style="1" customWidth="1"/>
    <col min="4" max="4" width="12.33203125" style="1" customWidth="1"/>
    <col min="5" max="5" width="13.5546875" style="1" customWidth="1"/>
    <col min="6" max="6" width="20.5546875" style="1" customWidth="1"/>
    <col min="7" max="7" width="16" style="1" customWidth="1"/>
    <col min="8" max="8" width="15.5546875" style="1" customWidth="1"/>
    <col min="9" max="9" width="15" style="1" customWidth="1"/>
    <col min="10" max="10" width="12.88671875" style="1" customWidth="1"/>
    <col min="11" max="11" width="13.109375" style="1" customWidth="1"/>
    <col min="12" max="12" width="13.33203125" style="1" customWidth="1"/>
    <col min="13" max="13" width="17" style="1" customWidth="1"/>
    <col min="14" max="14" width="17.33203125" style="1" customWidth="1"/>
    <col min="15" max="15" width="25.33203125" style="1" customWidth="1"/>
    <col min="16" max="16" width="17.6640625" style="1" customWidth="1"/>
    <col min="17" max="17" width="15.88671875" style="1" customWidth="1"/>
    <col min="18" max="18" width="13.88671875" style="1" bestFit="1" customWidth="1"/>
    <col min="19" max="16384" width="9.109375" style="1"/>
  </cols>
  <sheetData>
    <row r="1" spans="1:19" x14ac:dyDescent="0.3">
      <c r="A1" s="76"/>
      <c r="B1" s="76"/>
      <c r="C1" s="76"/>
      <c r="D1" s="76"/>
      <c r="E1" s="76"/>
      <c r="F1" s="12"/>
      <c r="G1" s="2"/>
      <c r="H1" s="2"/>
      <c r="I1" s="2"/>
      <c r="J1" s="2"/>
    </row>
    <row r="2" spans="1:19" ht="15.75" customHeight="1" x14ac:dyDescent="0.3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2"/>
    </row>
    <row r="3" spans="1:19" ht="15.75" customHeight="1" x14ac:dyDescent="0.3">
      <c r="A3" s="77"/>
      <c r="B3" s="77"/>
      <c r="C3" s="77"/>
      <c r="D3" s="77"/>
      <c r="E3" s="77"/>
      <c r="F3" s="77"/>
      <c r="G3" s="77"/>
      <c r="H3" s="77"/>
      <c r="I3" s="77"/>
      <c r="J3" s="2"/>
      <c r="K3" s="1">
        <f>G24*1000</f>
        <v>0</v>
      </c>
    </row>
    <row r="4" spans="1:19" ht="12" customHeight="1" x14ac:dyDescent="0.3">
      <c r="A4" s="78"/>
      <c r="B4" s="78"/>
      <c r="C4" s="78"/>
      <c r="D4" s="78"/>
      <c r="E4" s="78"/>
      <c r="F4" s="78"/>
      <c r="G4" s="78"/>
      <c r="H4" s="78"/>
      <c r="I4" s="78"/>
      <c r="J4" s="2"/>
    </row>
    <row r="5" spans="1:19" ht="42.75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54</v>
      </c>
      <c r="G5" s="3" t="s">
        <v>7</v>
      </c>
      <c r="H5" s="3" t="s">
        <v>8</v>
      </c>
      <c r="I5" s="3" t="s">
        <v>69</v>
      </c>
      <c r="J5" s="2"/>
    </row>
    <row r="6" spans="1:19" outlineLevel="5" x14ac:dyDescent="0.3">
      <c r="A6" s="4" t="s">
        <v>22</v>
      </c>
      <c r="B6" s="5" t="s">
        <v>9</v>
      </c>
      <c r="C6" s="5" t="s">
        <v>23</v>
      </c>
      <c r="D6" s="5" t="s">
        <v>21</v>
      </c>
      <c r="E6" s="5"/>
      <c r="F6" s="5"/>
      <c r="G6" s="6">
        <f>Яблоневка!G6+ШБ!G5:G6+Храбровская!G6+Петровская!G6+Орловская!G6+Низовская!G6+Маршальская!G6+Классич!G6+Добринская!G6+гимназия!G6+'СОШ п. Вас'!G6+'СОШ 1'!G6</f>
        <v>1045201650.2199999</v>
      </c>
      <c r="H6" s="6">
        <f>Яблоневка!H6+ШБ!H5:H6+Храбровская!H6+Петровская!H6+Орловская!H6+Низовская!H6+Маршальская!H6+Классич!H6+Добринская!H6+гимназия!H6+'СОШ п. Вас'!H6+'СОШ 1'!H6</f>
        <v>1120711404</v>
      </c>
      <c r="I6" s="6">
        <f>Яблоневка!I6+ШБ!I5:I6+Храбровская!I6+Петровская!I6+Орловская!I6+Низовская!I6+Маршальская!I6+Классич!I6+Добринская!I6+гимназия!I6+'СОШ п. Вас'!I6+'СОШ 1'!I6</f>
        <v>1201235682</v>
      </c>
      <c r="J6" s="6"/>
      <c r="K6" s="6"/>
      <c r="L6" s="6"/>
      <c r="M6" s="11"/>
      <c r="N6" s="11"/>
      <c r="O6" s="11"/>
      <c r="P6" s="11"/>
    </row>
    <row r="7" spans="1:19" ht="26.4" outlineLevel="7" x14ac:dyDescent="0.3">
      <c r="A7" s="4" t="s">
        <v>11</v>
      </c>
      <c r="B7" s="5" t="s">
        <v>9</v>
      </c>
      <c r="C7" s="5" t="s">
        <v>23</v>
      </c>
      <c r="D7" s="5" t="s">
        <v>24</v>
      </c>
      <c r="E7" s="5" t="s">
        <v>13</v>
      </c>
      <c r="F7" s="5"/>
      <c r="G7" s="6">
        <v>0</v>
      </c>
      <c r="H7" s="45">
        <f>Храбровская!H32+Орловская!H32+гимназия!H8</f>
        <v>3439170</v>
      </c>
      <c r="I7" s="45">
        <f>Яблоневка!I8</f>
        <v>7084690</v>
      </c>
      <c r="J7" s="6"/>
      <c r="K7" s="6"/>
      <c r="L7" s="6"/>
      <c r="M7" s="11"/>
      <c r="N7" s="11"/>
      <c r="O7" s="11"/>
    </row>
    <row r="8" spans="1:19" ht="26.4" outlineLevel="7" x14ac:dyDescent="0.3">
      <c r="A8" s="4" t="s">
        <v>14</v>
      </c>
      <c r="B8" s="5" t="s">
        <v>9</v>
      </c>
      <c r="C8" s="5" t="s">
        <v>23</v>
      </c>
      <c r="D8" s="5" t="s">
        <v>25</v>
      </c>
      <c r="E8" s="5" t="s">
        <v>13</v>
      </c>
      <c r="F8" s="5"/>
      <c r="G8" s="6">
        <f>Яблоневка!G9+ШБ!G8:G9+Храбровская!G8+Петровская!G8+Орловская!G8+Низовская!G8+Маршальская!G8+Классич!G8+Добринская!G8+гимназия!G9+'СОШ п. Вас'!G8+'СОШ 1'!G8</f>
        <v>0</v>
      </c>
      <c r="H8" s="45">
        <f>Яблоневка!H9+ШБ!H8:H9+Храбровская!H8+Петровская!H8+Орловская!H8+Низовская!H8+Маршальская!H8+Классич!H8+Добринская!H8+гимназия!H9+'СОШ п. Вас'!H8+'СОШ 1'!H8</f>
        <v>1251900</v>
      </c>
      <c r="I8" s="45">
        <f>Яблоневка!I9+ШБ!I8:I9+Храбровская!I8+Петровская!I8+Орловская!I8+Низовская!I8+Маршальская!I8+Классич!I8+Добринская!I8+гимназия!I9+'СОШ п. Вас'!I8+'СОШ 1'!I8</f>
        <v>3548914</v>
      </c>
      <c r="J8" s="6"/>
      <c r="K8" s="6"/>
      <c r="L8" s="6"/>
      <c r="M8" s="11"/>
      <c r="N8" s="11"/>
      <c r="O8" s="11"/>
    </row>
    <row r="9" spans="1:19" ht="26.4" outlineLevel="7" x14ac:dyDescent="0.3">
      <c r="A9" s="4" t="s">
        <v>15</v>
      </c>
      <c r="B9" s="5" t="s">
        <v>9</v>
      </c>
      <c r="C9" s="5" t="s">
        <v>23</v>
      </c>
      <c r="D9" s="5" t="s">
        <v>26</v>
      </c>
      <c r="E9" s="5" t="s">
        <v>13</v>
      </c>
      <c r="F9" s="5"/>
      <c r="G9" s="6">
        <f>Яблоневка!G10+ШБ!G9:G10+Храбровская!G9+Петровская!G9+Орловская!G9+Низовская!G9+Маршальская!G9+Классич!G9+Добринская!G9+гимназия!G10+'СОШ п. Вас'!G9+'СОШ 1'!G9</f>
        <v>0</v>
      </c>
      <c r="H9" s="45">
        <f>Яблоневка!H10+ШБ!H9:H10+Храбровская!H9+Петровская!H9+Орловская!H9+Низовская!H9+Маршальская!H9+Классич!H9+Добринская!H9+гимназия!H10+'СОШ п. Вас'!H9+'СОШ 1'!H9</f>
        <v>2500000</v>
      </c>
      <c r="I9" s="6">
        <f>Яблоневка!I10+ШБ!I9:I10+Храбровская!I9+Петровская!I9+Орловская!I9+Низовская!I9+Маршальская!I9+Классич!I9+Добринская!I9+гимназия!I10+'СОШ п. Вас'!I9+'СОШ 1'!I9</f>
        <v>0</v>
      </c>
      <c r="J9" s="6"/>
      <c r="K9" s="6"/>
      <c r="L9" s="6"/>
      <c r="M9" s="11"/>
      <c r="N9" s="11"/>
      <c r="O9" s="11"/>
    </row>
    <row r="10" spans="1:19" ht="52.8" outlineLevel="7" x14ac:dyDescent="0.3">
      <c r="A10" s="4" t="s">
        <v>17</v>
      </c>
      <c r="B10" s="5" t="s">
        <v>9</v>
      </c>
      <c r="C10" s="5" t="s">
        <v>23</v>
      </c>
      <c r="D10" s="5" t="s">
        <v>27</v>
      </c>
      <c r="E10" s="5" t="s">
        <v>18</v>
      </c>
      <c r="F10" s="5"/>
      <c r="G10" s="45">
        <f>Яблоневка!G11+ШБ!G11+Храбровская!G10+Петровская!G10+Орловская!G10+Низовская!G10+Маршальская!G10+Классич!G10+Добринская!G10+гимназия!G11+'СОШ п. Вас'!G10+'СОШ 1'!G10</f>
        <v>127311600</v>
      </c>
      <c r="H10" s="45">
        <f>Яблоневка!H11+ШБ!H11+Храбровская!H10+Петровская!H10+Орловская!H10+Низовская!H10+Маршальская!H10+Классич!H10+Добринская!H10+гимназия!H11+'СОШ п. Вас'!H10+'СОШ 1'!H10</f>
        <v>127311600</v>
      </c>
      <c r="I10" s="45">
        <f>Яблоневка!I11+ШБ!I11+Храбровская!I10+Петровская!I10+Орловская!I10+Низовская!I10+Маршальская!I10+Классич!I10+Добринская!I10+гимназия!I11+'СОШ п. Вас'!I10+'СОШ 1'!I10</f>
        <v>127311600</v>
      </c>
      <c r="J10" s="6"/>
      <c r="K10" s="6"/>
      <c r="L10" s="6"/>
      <c r="M10" s="11"/>
      <c r="N10" s="11"/>
      <c r="O10" s="11"/>
    </row>
    <row r="11" spans="1:19" ht="26.4" outlineLevel="7" x14ac:dyDescent="0.3">
      <c r="A11" s="4" t="s">
        <v>12</v>
      </c>
      <c r="B11" s="5" t="s">
        <v>9</v>
      </c>
      <c r="C11" s="5" t="s">
        <v>23</v>
      </c>
      <c r="D11" s="5" t="s">
        <v>27</v>
      </c>
      <c r="E11" s="5" t="s">
        <v>13</v>
      </c>
      <c r="F11" s="5"/>
      <c r="G11" s="45">
        <f>Яблоневка!G12+ШБ!G12+Храбровская!G11+Петровская!G11+Орловская!G11+Низовская!G11+Маршальская!G11+Классич!G11+Добринская!G11+гимназия!G12+'СОШ п. Вас'!G11+'СОШ 1'!G11</f>
        <v>28835500</v>
      </c>
      <c r="H11" s="45">
        <f>Яблоневка!H12+ШБ!H12+Храбровская!H11+Петровская!H11+Орловская!H11+Низовская!H11+Маршальская!H11+Классич!H11+Добринская!H11+гимназия!H12+'СОШ п. Вас'!H11+'СОШ 1'!H11</f>
        <v>28835500</v>
      </c>
      <c r="I11" s="45">
        <f>Яблоневка!I12+ШБ!I12+Храбровская!I11+Петровская!I11+Орловская!I11+Низовская!I11+Маршальская!I11+Классич!I11+Добринская!I11+гимназия!I12+'СОШ п. Вас'!I11+'СОШ 1'!I11</f>
        <v>28835500</v>
      </c>
      <c r="J11" s="6"/>
      <c r="K11" s="6"/>
      <c r="L11" s="6"/>
      <c r="M11" s="11"/>
      <c r="N11" s="11"/>
      <c r="O11" s="11"/>
      <c r="P11" s="11"/>
      <c r="Q11" s="11"/>
      <c r="R11" s="11"/>
      <c r="S11" s="11"/>
    </row>
    <row r="12" spans="1:19" ht="52.8" outlineLevel="7" x14ac:dyDescent="0.3">
      <c r="A12" s="4" t="s">
        <v>28</v>
      </c>
      <c r="B12" s="5" t="s">
        <v>9</v>
      </c>
      <c r="C12" s="5" t="s">
        <v>23</v>
      </c>
      <c r="D12" s="5" t="s">
        <v>29</v>
      </c>
      <c r="E12" s="5" t="s">
        <v>13</v>
      </c>
      <c r="F12" s="5" t="s">
        <v>81</v>
      </c>
      <c r="G12" s="73">
        <f>Яблоневка!G13+ШБ!G13+Храбровская!G12+Петровская!G12+Орловская!G12+Низовская!G12+Маршальская!G12+Классич!G12+Добринская!G12+гимназия!G13+'СОШ п. Вас'!G12+'СОШ 1'!G12</f>
        <v>27654480</v>
      </c>
      <c r="H12" s="73">
        <f>Яблоневка!H13+ШБ!H13+Храбровская!H12+Петровская!H12+Орловская!H12+Низовская!H12+Маршальская!H12+Классич!H12+Добринская!H12+гимназия!H13+'СОШ п. Вас'!H12+'СОШ 1'!H12</f>
        <v>32107320</v>
      </c>
      <c r="I12" s="73">
        <f>Яблоневка!I13+ШБ!I13+Храбровская!I12+Петровская!I12+Орловская!I12+Низовская!I12+Маршальская!I12+Классич!I12+Добринская!I12+гимназия!I13+'СОШ п. Вас'!I12+'СОШ 1'!I12</f>
        <v>32107320</v>
      </c>
      <c r="J12" s="6"/>
      <c r="K12" s="6"/>
      <c r="L12" s="6"/>
      <c r="M12" s="11"/>
      <c r="N12" s="11"/>
      <c r="O12" s="11"/>
      <c r="P12" s="54"/>
      <c r="Q12" s="51"/>
      <c r="R12" s="11"/>
      <c r="S12" s="11"/>
    </row>
    <row r="13" spans="1:19" ht="105.6" outlineLevel="7" x14ac:dyDescent="0.3">
      <c r="A13" s="4" t="s">
        <v>19</v>
      </c>
      <c r="B13" s="5" t="s">
        <v>9</v>
      </c>
      <c r="C13" s="5" t="s">
        <v>23</v>
      </c>
      <c r="D13" s="5">
        <v>220370620</v>
      </c>
      <c r="E13" s="5" t="s">
        <v>18</v>
      </c>
      <c r="F13" s="5" t="s">
        <v>75</v>
      </c>
      <c r="G13" s="45">
        <f>Яблоневка!G14+ШБ!G14+Храбровская!G13+Петровская!G13+Орловская!G13+Низовская!G13+Маршальская!G13+Классич!G13+Добринская!G13+гимназия!G14+'СОШ п. Вас'!G13+'СОШ 1'!G13</f>
        <v>694127000</v>
      </c>
      <c r="H13" s="45">
        <f>Яблоневка!H14+ШБ!H14+Храбровская!H13+Петровская!H13+Орловская!H13+Низовская!H13+Маршальская!H13+Классич!H13+Добринская!H13+гимназия!H14+'СОШ п. Вас'!H13+'СОШ 1'!H13</f>
        <v>796697260</v>
      </c>
      <c r="I13" s="45">
        <f>Яблоневка!I14+ШБ!I14+Храбровская!I13+Петровская!I13+Орловская!I13+Низовская!I13+Маршальская!I13+Классич!I13+Добринская!I13+гимназия!I14+'СОШ п. Вас'!I13+'СОШ 1'!I13</f>
        <v>884797960</v>
      </c>
      <c r="J13" s="6"/>
      <c r="K13" s="60"/>
      <c r="L13" s="60"/>
      <c r="M13" s="51"/>
      <c r="N13" s="56"/>
      <c r="O13" s="56"/>
      <c r="P13" s="56"/>
      <c r="Q13" s="11"/>
      <c r="R13" s="11"/>
      <c r="S13" s="11"/>
    </row>
    <row r="14" spans="1:19" ht="54" customHeight="1" outlineLevel="7" x14ac:dyDescent="0.3">
      <c r="A14" s="4" t="s">
        <v>94</v>
      </c>
      <c r="B14" s="5" t="s">
        <v>9</v>
      </c>
      <c r="C14" s="5" t="s">
        <v>23</v>
      </c>
      <c r="D14" s="5" t="s">
        <v>31</v>
      </c>
      <c r="E14" s="5" t="s">
        <v>13</v>
      </c>
      <c r="F14" s="5" t="s">
        <v>76</v>
      </c>
      <c r="G14" s="73">
        <f>Яблоневка!G15+ШБ!G15+Храбровская!G14+Петровская!G14+Орловская!G14+Низовская!G14+Маршальская!G14+Классич!G14+Добринская!G14+гимназия!G15+'СОШ п. Вас'!G14+'СОШ 1'!G14</f>
        <v>68088593</v>
      </c>
      <c r="H14" s="45">
        <f>Яблоневка!H15+ШБ!H15+Храбровская!H14+Петровская!H14+Орловская!H14+Низовская!H14+Маршальская!H14+Классич!H14+Добринская!H14+гимназия!H15+'СОШ п. Вас'!H14+'СОШ 1'!H14</f>
        <v>70045495</v>
      </c>
      <c r="I14" s="45">
        <f>Яблоневка!I15+ШБ!I15+Храбровская!I14+Петровская!I14+Орловская!I14+Низовская!I14+Маршальская!I14+Классич!I14+Добринская!I14+гимназия!I15+'СОШ п. Вас'!I14+'СОШ 1'!I14</f>
        <v>75400845</v>
      </c>
      <c r="J14" s="6"/>
      <c r="K14" s="6"/>
      <c r="L14" s="6"/>
      <c r="M14" s="11"/>
      <c r="N14" s="11"/>
      <c r="O14" s="11"/>
    </row>
    <row r="15" spans="1:19" outlineLevel="7" x14ac:dyDescent="0.3">
      <c r="A15" s="4"/>
      <c r="B15" s="5"/>
      <c r="C15" s="5"/>
      <c r="D15" s="5"/>
      <c r="E15" s="5" t="s">
        <v>52</v>
      </c>
      <c r="F15" s="5"/>
      <c r="G15" s="73">
        <f>Яблоневка!G16+ШБ!G16+Храбровская!G15+Петровская!G15+Орловская!G15+Низовская!G15+Маршальская!G15+Классич!G15+Добринская!G15+гимназия!G16+'СОШ п. Вас'!G15+'СОШ 1'!G15</f>
        <v>58000</v>
      </c>
      <c r="H15" s="45">
        <f>Яблоневка!H16+ШБ!H16+Храбровская!H15+Петровская!H15+Орловская!H15+Низовская!H15+Маршальская!H15+Классич!H15+Добринская!H15+гимназия!H16+'СОШ п. Вас'!H15+'СОШ 1'!H15</f>
        <v>59000</v>
      </c>
      <c r="I15" s="45">
        <f>Яблоневка!I16+ШБ!I16+Храбровская!I15+Петровская!I15+Орловская!I15+Низовская!I15+Маршальская!I15+Классич!I15+Добринская!I15+гимназия!I16+'СОШ п. Вас'!I15+'СОШ 1'!I15</f>
        <v>60000</v>
      </c>
      <c r="J15" s="6"/>
      <c r="K15" s="6"/>
      <c r="L15" s="6"/>
      <c r="M15" s="11"/>
      <c r="N15" s="11"/>
      <c r="O15" s="11"/>
    </row>
    <row r="16" spans="1:19" outlineLevel="7" x14ac:dyDescent="0.3">
      <c r="A16" s="4"/>
      <c r="B16" s="5"/>
      <c r="C16" s="5"/>
      <c r="D16" s="5"/>
      <c r="E16" s="5" t="s">
        <v>53</v>
      </c>
      <c r="F16" s="5"/>
      <c r="G16" s="73">
        <f>Яблоневка!G17+ШБ!G17+Храбровская!G16+Петровская!G16+Орловская!G16+Низовская!G16+Маршальская!G16+Классич!G16+Добринская!G16+гимназия!G17+'СОШ п. Вас'!G16+'СОШ 1'!G16</f>
        <v>68030593</v>
      </c>
      <c r="H16" s="58">
        <f>Яблоневка!H17+ШБ!H17+Храбровская!H16+Петровская!H16+Орловская!H16+Низовская!H16+Маршальская!H16+Классич!H16+Добринская!H16+гимназия!H17+'СОШ п. Вас'!H16+'СОШ 1'!H16</f>
        <v>69986495</v>
      </c>
      <c r="I16" s="58">
        <f>Яблоневка!I17+ШБ!I17+Храбровская!I16+Петровская!I16+Орловская!I16+Низовская!I16+Маршальская!I16+Классич!I16+Добринская!I16+гимназия!I17+'СОШ п. Вас'!I16+'СОШ 1'!I16</f>
        <v>75340845</v>
      </c>
      <c r="J16" s="6"/>
      <c r="K16" s="6"/>
      <c r="L16" s="6"/>
      <c r="M16" s="11"/>
      <c r="N16" s="11"/>
      <c r="O16" s="11"/>
    </row>
    <row r="17" spans="1:21" ht="52.8" outlineLevel="7" x14ac:dyDescent="0.3">
      <c r="A17" s="46" t="s">
        <v>20</v>
      </c>
      <c r="B17" s="47" t="s">
        <v>9</v>
      </c>
      <c r="C17" s="47" t="s">
        <v>23</v>
      </c>
      <c r="D17" s="47" t="s">
        <v>32</v>
      </c>
      <c r="E17" s="47" t="s">
        <v>13</v>
      </c>
      <c r="F17" s="47"/>
      <c r="G17" s="73">
        <f>Яблоневка!G18+ШБ!G18+Храбровская!G17+Петровская!G17+Орловская!G17+Низовская!G17+Маршальская!G17+Классич!G17+Добринская!G17+гимназия!G18+'СОШ п. Вас'!G17+'СОШ 1'!G17</f>
        <v>577000</v>
      </c>
      <c r="H17" s="45">
        <f>Яблоневка!H18+ШБ!H18+Храбровская!H17+Петровская!H17+Орловская!H17+Низовская!H17+Маршальская!H17+Классич!H17+Добринская!H17+гимназия!H18+'СОШ п. Вас'!H17+'СОШ 1'!H17</f>
        <v>0</v>
      </c>
      <c r="I17" s="45">
        <f>Яблоневка!I18+ШБ!I18+Храбровская!I17+Петровская!I17+Орловская!I17+Низовская!I17+Маршальская!I17+Классич!I17+Добринская!I17+гимназия!I18+'СОШ п. Вас'!I17+'СОШ 1'!I17</f>
        <v>0</v>
      </c>
      <c r="J17" s="6"/>
      <c r="K17" s="6"/>
      <c r="L17" s="6"/>
      <c r="M17" s="11"/>
      <c r="N17" s="11"/>
      <c r="O17" s="11"/>
    </row>
    <row r="18" spans="1:21" outlineLevel="7" x14ac:dyDescent="0.3">
      <c r="A18" s="4"/>
      <c r="B18" s="5"/>
      <c r="C18" s="5"/>
      <c r="D18" s="5"/>
      <c r="E18" s="5" t="s">
        <v>52</v>
      </c>
      <c r="F18" s="5"/>
      <c r="G18" s="57">
        <v>0</v>
      </c>
      <c r="H18" s="6">
        <f>Яблоневка!H19+ШБ!H18:H19+Храбровская!H18+Петровская!H18+Орловская!H18+Низовская!H18+Маршальская!H18+Классич!H18+Добринская!H18+гимназия!H19+'СОШ п. Вас'!H18+'СОШ 1'!H18</f>
        <v>0</v>
      </c>
      <c r="I18" s="6">
        <f>Яблоневка!I19+ШБ!I18:I19+Храбровская!I18+Петровская!I18+Орловская!I18+Низовская!I18+Маршальская!I18+Классич!I18+Добринская!I18+гимназия!I19+'СОШ п. Вас'!I18+'СОШ 1'!I18</f>
        <v>0</v>
      </c>
      <c r="J18" s="6"/>
      <c r="K18" s="6"/>
      <c r="L18" s="6"/>
      <c r="M18" s="11" t="s">
        <v>84</v>
      </c>
      <c r="N18" s="11"/>
      <c r="O18" s="11"/>
    </row>
    <row r="19" spans="1:21" outlineLevel="7" x14ac:dyDescent="0.3">
      <c r="A19" s="4"/>
      <c r="B19" s="5"/>
      <c r="C19" s="5"/>
      <c r="D19" s="5"/>
      <c r="E19" s="5" t="s">
        <v>53</v>
      </c>
      <c r="F19" s="47" t="s">
        <v>85</v>
      </c>
      <c r="G19" s="58">
        <f>Яблоневка!G20+ШБ!G19:G20+Храбровская!G19+Петровская!G19+Орловская!G19+Низовская!G19+Маршальская!G19+Классич!G19+Добринская!G19+гимназия!G20+'СОШ п. Вас'!G19+'СОШ 1'!G19</f>
        <v>577000</v>
      </c>
      <c r="H19" s="6">
        <f>Яблоневка!H20+ШБ!H19:H20+Храбровская!H19+Петровская!H19+Орловская!H19+Низовская!H19+Маршальская!H19+Классич!H19+Добринская!H19+гимназия!H20+'СОШ п. Вас'!H19+'СОШ 1'!H19</f>
        <v>0</v>
      </c>
      <c r="I19" s="6">
        <f>Яблоневка!I20+ШБ!I19:I20+Храбровская!I19+Петровская!I19+Орловская!I19+Низовская!I19+Маршальская!I19+Классич!I19+Добринская!I19+гимназия!I20+'СОШ п. Вас'!I19+'СОШ 1'!I19</f>
        <v>0</v>
      </c>
      <c r="J19" s="6"/>
      <c r="K19" s="6"/>
      <c r="L19" s="6"/>
      <c r="M19" s="11"/>
      <c r="N19" s="11"/>
      <c r="O19" s="11"/>
    </row>
    <row r="20" spans="1:21" ht="52.8" outlineLevel="7" x14ac:dyDescent="0.3">
      <c r="A20" s="4" t="s">
        <v>33</v>
      </c>
      <c r="B20" s="59" t="s">
        <v>9</v>
      </c>
      <c r="C20" s="59" t="s">
        <v>23</v>
      </c>
      <c r="D20" s="59" t="s">
        <v>34</v>
      </c>
      <c r="E20" s="59" t="s">
        <v>13</v>
      </c>
      <c r="F20" s="59" t="s">
        <v>77</v>
      </c>
      <c r="G20" s="58">
        <f>Яблоневка!G21+ШБ!G21+Храбровская!G20+Петровская!G20+Орловская!G20+Низовская!G20+Маршальская!G20+Классич!G20+Добринская!G20+гимназия!G21+'СОШ п. Вас'!G20+'СОШ 1'!G20</f>
        <v>3426083</v>
      </c>
      <c r="H20" s="58">
        <f>Яблоневка!H21+ШБ!H21+Храбровская!H20+Петровская!H20+Орловская!H20+Низовская!H20+Маршальская!H20+Классич!H20+Добринская!H20+гимназия!H21+'СОШ п. Вас'!H20+'СОШ 1'!H20</f>
        <v>3597143</v>
      </c>
      <c r="I20" s="58">
        <f>Яблоневка!I21+ШБ!I21+Храбровская!I20+Петровская!I20+Орловская!I20+Низовская!I20+Маршальская!I20+Классич!I20+Добринская!I20+гимназия!I21+'СОШ п. Вас'!I20+'СОШ 1'!I20</f>
        <v>3863678</v>
      </c>
      <c r="J20" s="6"/>
      <c r="K20" s="6"/>
      <c r="L20" s="6"/>
      <c r="M20" s="11"/>
      <c r="N20" s="11"/>
      <c r="O20" s="11"/>
    </row>
    <row r="21" spans="1:21" outlineLevel="7" x14ac:dyDescent="0.3">
      <c r="A21" s="4"/>
      <c r="B21" s="5"/>
      <c r="C21" s="5"/>
      <c r="D21" s="5"/>
      <c r="E21" s="5" t="s">
        <v>52</v>
      </c>
      <c r="F21" s="5"/>
      <c r="G21" s="58">
        <f>Яблоневка!G22+ШБ!G22+Храбровская!G21+Петровская!G21+Орловская!G21+Низовская!G21+Маршальская!G21+Классич!G21+Добринская!G21+гимназия!G22+'СОШ п. Вас'!G21+'СОШ 1'!G21</f>
        <v>3000</v>
      </c>
      <c r="H21" s="58">
        <f>Яблоневка!H22+ШБ!H22+Храбровская!H21+Петровская!H21+Орловская!H21+Низовская!H21+Маршальская!H21+Классич!H21+Добринская!H21+гимназия!H22+'СОШ п. Вас'!H21+'СОШ 1'!H21</f>
        <v>3000</v>
      </c>
      <c r="I21" s="58">
        <f>Яблоневка!I22+ШБ!I22+Храбровская!I21+Петровская!I21+Орловская!I21+Низовская!I21+Маршальская!I21+Классич!I21+Добринская!I21+гимназия!I22+'СОШ п. Вас'!I21+'СОШ 1'!I21</f>
        <v>3000</v>
      </c>
      <c r="J21" s="6"/>
      <c r="K21" s="6"/>
      <c r="L21" s="6"/>
      <c r="M21" s="11"/>
      <c r="N21" s="11"/>
      <c r="O21" s="11"/>
    </row>
    <row r="22" spans="1:21" outlineLevel="7" x14ac:dyDescent="0.3">
      <c r="A22" s="4"/>
      <c r="B22" s="5"/>
      <c r="C22" s="5"/>
      <c r="D22" s="5"/>
      <c r="E22" s="5" t="s">
        <v>53</v>
      </c>
      <c r="F22" s="5" t="s">
        <v>77</v>
      </c>
      <c r="G22" s="73">
        <f>Яблоневка!G23+ШБ!G23+Храбровская!G22+Петровская!G22+Орловская!G22+Низовская!G22+Маршальская!G22+Классич!G22+Добринская!G22+гимназия!G23+'СОШ п. Вас'!G22+'СОШ 1'!G22</f>
        <v>3423083</v>
      </c>
      <c r="H22" s="58">
        <f>Яблоневка!H23+ШБ!H23+Храбровская!H22+Петровская!H22+Орловская!H22+Низовская!H22+Маршальская!H22+Классич!H22+Добринская!H22+гимназия!H23+'СОШ п. Вас'!H22+'СОШ 1'!H22</f>
        <v>3594143</v>
      </c>
      <c r="I22" s="58">
        <f>Яблоневка!I23+ШБ!I23+Храбровская!I22+Петровская!I22+Орловская!I22+Низовская!I22+Маршальская!I22+Классич!I22+Добринская!I22+гимназия!I23+'СОШ п. Вас'!I22+'СОШ 1'!I22</f>
        <v>3860678</v>
      </c>
      <c r="J22" s="6"/>
      <c r="K22" s="6"/>
      <c r="L22" s="6"/>
      <c r="M22" s="11"/>
      <c r="N22" s="11"/>
      <c r="O22" s="11"/>
    </row>
    <row r="23" spans="1:21" ht="69.75" customHeight="1" outlineLevel="7" x14ac:dyDescent="0.3">
      <c r="A23" s="4" t="s">
        <v>95</v>
      </c>
      <c r="B23" s="5">
        <v>920</v>
      </c>
      <c r="C23" s="5"/>
      <c r="D23" s="5"/>
      <c r="E23" s="5"/>
      <c r="F23" s="5"/>
      <c r="G23" s="6">
        <v>10965.367</v>
      </c>
      <c r="H23" s="6">
        <v>10972.696</v>
      </c>
      <c r="I23" s="6">
        <v>10976.342000000001</v>
      </c>
      <c r="J23" s="69"/>
      <c r="K23" s="69"/>
      <c r="L23" s="69"/>
      <c r="M23" s="11"/>
      <c r="N23" s="11"/>
      <c r="O23" s="11"/>
    </row>
    <row r="24" spans="1:21" ht="79.2" outlineLevel="7" x14ac:dyDescent="0.3">
      <c r="A24" s="4" t="s">
        <v>36</v>
      </c>
      <c r="B24" s="47"/>
      <c r="C24" s="47"/>
      <c r="D24" s="47"/>
      <c r="E24" s="47"/>
      <c r="F24" s="5"/>
      <c r="G24" s="57"/>
      <c r="H24" s="6"/>
      <c r="I24" s="6"/>
      <c r="J24" s="6"/>
      <c r="K24" s="6"/>
      <c r="L24" s="6"/>
      <c r="M24" s="11"/>
      <c r="N24" s="11"/>
      <c r="O24" s="11"/>
    </row>
    <row r="25" spans="1:21" ht="92.4" outlineLevel="7" x14ac:dyDescent="0.3">
      <c r="A25" s="4" t="s">
        <v>38</v>
      </c>
      <c r="B25" s="59" t="s">
        <v>9</v>
      </c>
      <c r="C25" s="59">
        <v>703</v>
      </c>
      <c r="D25" s="59" t="s">
        <v>86</v>
      </c>
      <c r="E25" s="59" t="s">
        <v>13</v>
      </c>
      <c r="F25" s="59" t="s">
        <v>79</v>
      </c>
      <c r="G25" s="58">
        <f>Яблоневка!G26+ШБ!G26+Храбровская!G25+Петровская!G25+Орловская!G25+Низовская!G25+Маршальская!G25+Классич!G25+Добринская!G25+гимназия!G26+'СОШ п. Вас'!G25+'СОШ 1'!G25</f>
        <v>18085200</v>
      </c>
      <c r="H25" s="45">
        <f>Яблоневка!H26+ШБ!H26+Храбровская!H25+Петровская!H25+Орловская!H25+Низовская!H25+Маршальская!H25+Классич!H25+Добринская!H25+гимназия!H26+'СОШ п. Вас'!H25+'СОШ 1'!H25</f>
        <v>18085200</v>
      </c>
      <c r="I25" s="45">
        <f>Яблоневка!I26+ШБ!I26+Храбровская!I25+Петровская!I25+Орловская!I25+Низовская!I25+Маршальская!I25+Классич!I25+Добринская!I25+гимназия!I26+'СОШ п. Вас'!I25+'СОШ 1'!I25</f>
        <v>7592380</v>
      </c>
      <c r="J25" s="6">
        <f>G27+G26</f>
        <v>18085199.999999996</v>
      </c>
      <c r="K25" s="6"/>
      <c r="L25" s="6"/>
      <c r="M25" s="11"/>
      <c r="N25" s="11"/>
      <c r="O25" s="11"/>
    </row>
    <row r="26" spans="1:21" outlineLevel="7" x14ac:dyDescent="0.3">
      <c r="A26" s="4" t="s">
        <v>80</v>
      </c>
      <c r="B26" s="5"/>
      <c r="C26" s="5"/>
      <c r="D26" s="5"/>
      <c r="E26" s="5"/>
      <c r="F26" s="5"/>
      <c r="G26" s="73">
        <f>Яблоневка!G27+ШБ!G27+Храбровская!G26+Петровская!G26+Орловская!G26+Низовская!G26+Маршальская!G26+Классич!G26+Добринская!G26+гимназия!G27+'СОШ п. Вас'!G26+'СОШ 1'!G26</f>
        <v>179100</v>
      </c>
      <c r="H26" s="45">
        <f>Яблоневка!H27+ШБ!H27+Храбровская!H26+Петровская!H26+Орловская!H26+Низовская!H26+Маршальская!H26+Классич!H26+Добринская!H26+гимназия!H27+'СОШ п. Вас'!H26+'СОШ 1'!H26</f>
        <v>179100</v>
      </c>
      <c r="I26" s="45">
        <f>Яблоневка!I27+ШБ!I27+Храбровская!I26+Петровская!I26+Орловская!I26+Низовская!I26+Маршальская!I26+Классич!I26+Добринская!I26+гимназия!I27+'СОШ п. Вас'!I26+'СОШ 1'!I26</f>
        <v>179100</v>
      </c>
      <c r="J26" s="6"/>
      <c r="K26" s="6"/>
      <c r="L26" s="6"/>
      <c r="M26" s="11"/>
      <c r="N26" s="11"/>
      <c r="O26" s="11"/>
    </row>
    <row r="27" spans="1:21" outlineLevel="7" x14ac:dyDescent="0.3">
      <c r="A27" s="4"/>
      <c r="B27" s="5"/>
      <c r="C27" s="5"/>
      <c r="D27" s="5"/>
      <c r="E27" s="5"/>
      <c r="F27" s="5"/>
      <c r="G27" s="73">
        <f>Яблоневка!G28+ШБ!G28+Храбровская!G27+Петровская!G27+Орловская!G27+Низовская!G27+Маршальская!G27+Классич!G27+Добринская!G27+гимназия!G28+'СОШ п. Вас'!G27+'СОШ 1'!G27</f>
        <v>17906099.999999996</v>
      </c>
      <c r="H27" s="45">
        <f>Яблоневка!H28+ШБ!H28+Храбровская!H27+Петровская!H27+Орловская!H27+Низовская!H27+Маршальская!H27+Классич!H27+Добринская!H27+гимназия!H28+'СОШ п. Вас'!H27+'СОШ 1'!H27</f>
        <v>17906099.999999996</v>
      </c>
      <c r="I27" s="45">
        <f>Яблоневка!I28+ШБ!I28+Храбровская!I27+Петровская!I27+Орловская!I27+Низовская!I27+Маршальская!I27+Классич!I27+Добринская!I27+гимназия!I28+'СОШ п. Вас'!I27+'СОШ 1'!I27</f>
        <v>7413280</v>
      </c>
      <c r="J27" s="57"/>
      <c r="K27" s="57"/>
      <c r="L27" s="6"/>
      <c r="M27" s="11"/>
      <c r="N27" s="11"/>
      <c r="O27" s="11"/>
      <c r="P27" s="11"/>
    </row>
    <row r="28" spans="1:21" outlineLevel="7" x14ac:dyDescent="0.3">
      <c r="A28" s="46" t="s">
        <v>41</v>
      </c>
      <c r="B28" s="47" t="s">
        <v>9</v>
      </c>
      <c r="C28" s="47" t="s">
        <v>40</v>
      </c>
      <c r="D28" s="47" t="s">
        <v>42</v>
      </c>
      <c r="E28" s="47" t="s">
        <v>13</v>
      </c>
      <c r="F28" s="47"/>
      <c r="G28" s="73">
        <f>Яблоневка!G29+ШБ!G29+Храбровская!G28+Петровская!G28+Орловская!G28+Низовская!G28+Маршальская!G28+Классич!G28+Добринская!G28+гимназия!G29+'СОШ п. Вас'!G28+'СОШ 1'!G28</f>
        <v>700000</v>
      </c>
      <c r="H28" s="45">
        <f>Яблоневка!H29+ШБ!H29+Храбровская!H28+Петровская!H28+Орловская!H28+Низовская!H28+Маршальская!H28+Классич!H28+Добринская!H28+гимназия!H29+'СОШ п. Вас'!H28+'СОШ 1'!H28</f>
        <v>700000</v>
      </c>
      <c r="I28" s="45">
        <f>Яблоневка!I29+ШБ!I29+Храбровская!I28+Петровская!I28+Орловская!I28+Низовская!I28+Маршальская!I28+Классич!I28+Добринская!I28+гимназия!I29+'СОШ п. Вас'!I28+'СОШ 1'!I28</f>
        <v>700000</v>
      </c>
      <c r="J28" s="6"/>
      <c r="K28" s="6"/>
      <c r="L28" s="6"/>
      <c r="M28" s="11"/>
      <c r="N28" s="11"/>
      <c r="O28" s="11"/>
    </row>
    <row r="29" spans="1:21" ht="39.6" outlineLevel="7" x14ac:dyDescent="0.3">
      <c r="A29" s="4" t="s">
        <v>44</v>
      </c>
      <c r="B29" s="47" t="s">
        <v>9</v>
      </c>
      <c r="C29" s="47" t="s">
        <v>43</v>
      </c>
      <c r="D29" s="70" t="s">
        <v>96</v>
      </c>
      <c r="E29" s="47" t="s">
        <v>13</v>
      </c>
      <c r="F29" s="47"/>
      <c r="G29" s="73">
        <f>Яблоневка!G30+ШБ!G30+Храбровская!G29+Петровская!G29+Орловская!G29+Низовская!G29+Маршальская!G29+Классич!G29+Добринская!G29+гимназия!G30+'СОШ п. Вас'!G29+'СОШ 1'!G29</f>
        <v>1755555</v>
      </c>
      <c r="H29" s="45">
        <f>Яблоневка!H30+ШБ!H30+Храбровская!H29+Петровская!H29+Орловская!H29+Низовская!H29+Маршальская!H29+Классич!H29+Добринская!H29+гимназия!H30+'СОШ п. Вас'!H29+'СОШ 1'!H29</f>
        <v>1755555</v>
      </c>
      <c r="I29" s="45">
        <f>Яблоневка!I30+ШБ!I30+Храбровская!I29+Петровская!I29+Орловская!I29+Низовская!I29+Маршальская!I29+Классич!I29+Добринская!I29+гимназия!I30+'СОШ п. Вас'!I29+'СОШ 1'!I29</f>
        <v>1744124</v>
      </c>
      <c r="J29" s="45" t="s">
        <v>102</v>
      </c>
      <c r="K29" s="45"/>
      <c r="L29" s="45"/>
      <c r="M29" s="11"/>
      <c r="N29" s="11"/>
      <c r="O29" s="11"/>
    </row>
    <row r="30" spans="1:21" ht="39.6" outlineLevel="7" x14ac:dyDescent="0.3">
      <c r="A30" s="4" t="s">
        <v>46</v>
      </c>
      <c r="B30" s="5" t="s">
        <v>9</v>
      </c>
      <c r="C30" s="5" t="s">
        <v>23</v>
      </c>
      <c r="D30" s="70" t="s">
        <v>97</v>
      </c>
      <c r="E30" s="5" t="s">
        <v>13</v>
      </c>
      <c r="F30" s="5" t="s">
        <v>87</v>
      </c>
      <c r="G30" s="73">
        <f>Яблоневка!G31+ШБ!G31+Храбровская!G30+Петровская!G30+Орловская!G30+Низовская!G30+Маршальская!G30+Классич!G30+Добринская!G30+гимназия!G31+'СОШ п. Вас'!G30+'СОШ 1'!G30</f>
        <v>7550598.0199999996</v>
      </c>
      <c r="H30" s="45">
        <f>Яблоневка!H31+ШБ!H31+Храбровская!H30+Петровская!H30+Орловская!H30+Низовская!H30+Маршальская!H30+Классич!H30+Добринская!H30+гимназия!H31+'СОШ п. Вас'!H30+'СОШ 1'!H30</f>
        <v>8103890</v>
      </c>
      <c r="I30" s="45">
        <f>Яблоневка!I31+ШБ!I31+Храбровская!I30+Петровская!I30+Орловская!I30+Низовская!I30+Маршальская!I30+Классич!I30+Добринская!I30+гимназия!I31+'СОШ п. Вас'!I30+'СОШ 1'!I30</f>
        <v>8480400</v>
      </c>
      <c r="J30" s="6"/>
      <c r="K30" s="6"/>
      <c r="L30" s="6"/>
      <c r="M30" s="11"/>
      <c r="N30" s="11"/>
      <c r="O30" s="11"/>
    </row>
    <row r="31" spans="1:21" ht="39.6" outlineLevel="7" x14ac:dyDescent="0.3">
      <c r="A31" s="4" t="s">
        <v>48</v>
      </c>
      <c r="B31" s="5" t="s">
        <v>9</v>
      </c>
      <c r="C31" s="61">
        <v>709</v>
      </c>
      <c r="D31" s="70" t="s">
        <v>99</v>
      </c>
      <c r="E31" s="5" t="s">
        <v>13</v>
      </c>
      <c r="F31" s="5" t="s">
        <v>78</v>
      </c>
      <c r="G31" s="73">
        <f>Яблоневка!G32+ШБ!G32+Храбровская!G31+Петровская!G31+Орловская!G31+Низовская!G31+Маршальская!G31+Классич!G31+Добринская!G31+гимназия!G32+'СОШ п. Вас'!G31+'СОШ 1'!G31</f>
        <v>9378998.4000000004</v>
      </c>
      <c r="H31" s="45">
        <f>Яблоневка!H32+ШБ!H32+Храбровская!H31+Петровская!H31+Орловская!H31+Низовская!H31+Маршальская!H31+Классич!H31+Добринская!H31+гимназия!H32+'СОШ п. Вас'!H31+'СОШ 1'!H31</f>
        <v>9378998</v>
      </c>
      <c r="I31" s="45">
        <f>Яблоневка!I32+ШБ!I32+Храбровская!I31+Петровская!I31+Орловская!I31+Низовская!I31+Маршальская!I31+Классич!I31+Добринская!I31+гимназия!I32+'СОШ п. Вас'!I31+'СОШ 1'!I31</f>
        <v>9378998</v>
      </c>
      <c r="J31" s="60"/>
      <c r="K31" s="60"/>
      <c r="L31" s="60"/>
      <c r="M31" s="11"/>
      <c r="N31" s="11"/>
      <c r="O31" s="11"/>
    </row>
    <row r="32" spans="1:21" ht="57" customHeight="1" x14ac:dyDescent="0.3">
      <c r="A32" s="15" t="s">
        <v>74</v>
      </c>
      <c r="B32" s="16">
        <v>920</v>
      </c>
      <c r="C32" s="16">
        <v>702</v>
      </c>
      <c r="D32" s="16" t="s">
        <v>82</v>
      </c>
      <c r="E32" s="16">
        <v>612</v>
      </c>
      <c r="F32" s="16" t="s">
        <v>83</v>
      </c>
      <c r="G32" s="73">
        <f>Яблоневка!G7+ШБ!G7+Храбровская!G7+Петровская!G7+Орловская!G7+Низовская!G7+Маршальская!G7+Классич!G7+Добринская!G7+гимназия!G7+'СОШ п. Вас'!G7+'СОШ 1'!G7</f>
        <v>3438154.8</v>
      </c>
      <c r="H32" s="45">
        <f>Яблоневка!H7+ШБ!H7+Храбровская!H7+Петровская!H7+Орловская!H7+Низовская!H7+Маршальская!H7+Классич!H7+Добринская!H7+гимназия!H7+'СОШ п. Вас'!H7+'СОШ 1'!H7</f>
        <v>3389273</v>
      </c>
      <c r="I32" s="45">
        <f>Яблоневка!I7+ШБ!I7+Храбровская!I7+Петровская!I7+Орловская!I7+Низовская!I7+Маршальская!I7+Классич!I7+Добринская!I7+гимназия!I7+'СОШ п. Вас'!I7+'СОШ 1'!I7</f>
        <v>3389273</v>
      </c>
      <c r="J32" s="6"/>
      <c r="K32" s="6"/>
      <c r="L32" s="18"/>
      <c r="M32" s="11"/>
      <c r="N32" s="11"/>
      <c r="O32" s="11"/>
      <c r="P32" s="19"/>
      <c r="Q32" s="20"/>
      <c r="R32" s="20"/>
      <c r="S32" s="21"/>
      <c r="T32" s="21"/>
      <c r="U32" s="21"/>
    </row>
    <row r="33" spans="1:15" ht="36" customHeight="1" x14ac:dyDescent="0.3">
      <c r="A33" s="4" t="s">
        <v>88</v>
      </c>
      <c r="B33" s="5">
        <v>920</v>
      </c>
      <c r="C33" s="61">
        <v>702</v>
      </c>
      <c r="D33" s="39" t="s">
        <v>89</v>
      </c>
      <c r="E33" s="5">
        <v>612</v>
      </c>
      <c r="F33" s="5" t="s">
        <v>90</v>
      </c>
      <c r="G33" s="72">
        <f>ШБ!G33</f>
        <v>35134060</v>
      </c>
      <c r="H33" s="72">
        <f>ШБ!H33</f>
        <v>13513100</v>
      </c>
      <c r="I33" s="6"/>
      <c r="J33" s="6"/>
      <c r="K33" s="6"/>
      <c r="L33" s="6"/>
      <c r="M33" s="11"/>
      <c r="N33" s="11"/>
      <c r="O33" s="11"/>
    </row>
    <row r="34" spans="1:15" ht="90.75" customHeight="1" x14ac:dyDescent="0.3">
      <c r="A34" s="4" t="s">
        <v>72</v>
      </c>
      <c r="B34" s="5">
        <v>920</v>
      </c>
      <c r="C34" s="61"/>
      <c r="D34" s="39"/>
      <c r="E34" s="5">
        <v>612</v>
      </c>
      <c r="F34" s="5"/>
      <c r="G34" s="72">
        <f>Добринская!G24</f>
        <v>2500948</v>
      </c>
      <c r="H34" s="72"/>
      <c r="I34" s="6"/>
      <c r="J34" s="6"/>
      <c r="K34" s="6"/>
      <c r="L34" s="6"/>
      <c r="M34" s="11"/>
      <c r="N34" s="11"/>
      <c r="O34" s="11"/>
    </row>
    <row r="35" spans="1:15" ht="62.25" customHeight="1" x14ac:dyDescent="0.3">
      <c r="A35" s="4" t="s">
        <v>101</v>
      </c>
      <c r="B35" s="5">
        <v>920</v>
      </c>
      <c r="C35" s="5">
        <v>702</v>
      </c>
      <c r="D35" s="5">
        <v>240174070</v>
      </c>
      <c r="E35" s="5"/>
      <c r="F35" s="5" t="s">
        <v>100</v>
      </c>
      <c r="G35" s="72">
        <f>ШБ!G35+Классич!G33</f>
        <v>360000</v>
      </c>
      <c r="H35" s="13"/>
      <c r="I35" s="13"/>
      <c r="J35" s="6"/>
      <c r="K35" s="6"/>
      <c r="L35" s="6"/>
      <c r="M35" s="11"/>
      <c r="N35" s="11"/>
      <c r="O35" s="11"/>
    </row>
    <row r="36" spans="1:15" ht="57.75" customHeight="1" x14ac:dyDescent="0.3">
      <c r="A36" s="62" t="s">
        <v>91</v>
      </c>
      <c r="B36" s="63">
        <v>920</v>
      </c>
      <c r="C36" s="64">
        <v>702</v>
      </c>
      <c r="D36" s="65" t="s">
        <v>92</v>
      </c>
      <c r="E36" s="66">
        <v>612</v>
      </c>
      <c r="F36" s="67" t="s">
        <v>93</v>
      </c>
      <c r="G36" s="73">
        <f>Яблоневка!G33+ШБ!G34+Храбровская!G33+Петровская!G32+Орловская!G33+Низовская!G32+Маршальская!G32+Классич!G32+Добринская!G23+гимназия!G24+'СОШ п. Вас'!G32+'СОШ 1'!G32</f>
        <v>16277880</v>
      </c>
      <c r="H36" s="73"/>
      <c r="I36" s="6"/>
      <c r="J36" s="6"/>
      <c r="K36" s="6"/>
      <c r="L36" s="6"/>
      <c r="M36" s="11"/>
      <c r="N36" s="11"/>
      <c r="O36" s="11"/>
    </row>
    <row r="37" spans="1:15" x14ac:dyDescent="0.3">
      <c r="E37" s="36"/>
      <c r="G37" s="31"/>
      <c r="H37" s="31"/>
      <c r="I37" s="31"/>
    </row>
    <row r="38" spans="1:15" x14ac:dyDescent="0.3">
      <c r="E38" s="36"/>
      <c r="G38" s="33"/>
      <c r="H38" s="33"/>
      <c r="I38" s="33"/>
    </row>
    <row r="39" spans="1:15" x14ac:dyDescent="0.3">
      <c r="E39" s="37"/>
      <c r="G39" s="35"/>
      <c r="H39" s="35"/>
      <c r="I39" s="35"/>
      <c r="K39" s="50"/>
      <c r="L39" s="50"/>
      <c r="M39" s="50"/>
    </row>
    <row r="40" spans="1:15" x14ac:dyDescent="0.3">
      <c r="J40" s="11"/>
      <c r="K40" s="43"/>
      <c r="L40" s="43"/>
      <c r="M40" s="43"/>
    </row>
    <row r="41" spans="1:15" x14ac:dyDescent="0.3">
      <c r="K41" s="43"/>
      <c r="L41" s="43"/>
      <c r="M41" s="43"/>
    </row>
    <row r="42" spans="1:15" x14ac:dyDescent="0.3">
      <c r="K42" s="43"/>
    </row>
    <row r="44" spans="1:15" x14ac:dyDescent="0.3">
      <c r="C44" s="55"/>
      <c r="E44" s="55"/>
    </row>
  </sheetData>
  <mergeCells count="4">
    <mergeCell ref="A1:E1"/>
    <mergeCell ref="A2:I2"/>
    <mergeCell ref="A3:I3"/>
    <mergeCell ref="A4:I4"/>
  </mergeCells>
  <pageMargins left="0.28000000000000003" right="0.17" top="0.59055118110236227" bottom="0.59055118110236227" header="0.39370078740157483" footer="0.51181102362204722"/>
  <pageSetup paperSize="9" scale="28" fitToHeight="0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M39"/>
  <sheetViews>
    <sheetView showGridLines="0" zoomScaleNormal="100" zoomScaleSheetLayoutView="100" workbookViewId="0">
      <pane ySplit="5" topLeftCell="A20" activePane="bottomLeft" state="frozen"/>
      <selection pane="bottomLeft" activeCell="G24" sqref="G24"/>
    </sheetView>
  </sheetViews>
  <sheetFormatPr defaultColWidth="9.109375" defaultRowHeight="14.4" outlineLevelRow="7" x14ac:dyDescent="0.3"/>
  <cols>
    <col min="1" max="1" width="57.109375" style="1" customWidth="1"/>
    <col min="2" max="3" width="7.6640625" style="1" customWidth="1"/>
    <col min="4" max="4" width="10.6640625" style="1" customWidth="1"/>
    <col min="5" max="5" width="7.6640625" style="1" customWidth="1"/>
    <col min="6" max="6" width="20.6640625" style="1" customWidth="1"/>
    <col min="7" max="7" width="15.5546875" style="1" customWidth="1"/>
    <col min="8" max="8" width="13.109375" style="1" customWidth="1"/>
    <col min="9" max="9" width="14" style="1" customWidth="1"/>
    <col min="10" max="10" width="12.44140625" style="1" bestFit="1" customWidth="1"/>
    <col min="11" max="12" width="9.109375" style="1"/>
    <col min="13" max="13" width="12.44140625" style="1" bestFit="1" customWidth="1"/>
    <col min="14" max="16384" width="9.109375" style="1"/>
  </cols>
  <sheetData>
    <row r="1" spans="1:13" x14ac:dyDescent="0.3">
      <c r="A1" s="76"/>
      <c r="B1" s="76"/>
      <c r="C1" s="76"/>
      <c r="D1" s="76"/>
      <c r="E1" s="76"/>
      <c r="F1" s="12"/>
      <c r="G1" s="2"/>
      <c r="H1" s="2"/>
      <c r="I1" s="2"/>
    </row>
    <row r="2" spans="1:13" ht="15.75" customHeight="1" x14ac:dyDescent="0.3">
      <c r="A2" s="77" t="s">
        <v>0</v>
      </c>
      <c r="B2" s="77"/>
      <c r="C2" s="77"/>
      <c r="D2" s="77"/>
      <c r="E2" s="77"/>
      <c r="F2" s="77"/>
      <c r="G2" s="77"/>
      <c r="H2" s="77"/>
      <c r="I2" s="77"/>
    </row>
    <row r="3" spans="1:13" ht="15.75" customHeight="1" x14ac:dyDescent="0.3">
      <c r="A3" s="77" t="s">
        <v>64</v>
      </c>
      <c r="B3" s="77"/>
      <c r="C3" s="77"/>
      <c r="D3" s="77"/>
      <c r="E3" s="77"/>
      <c r="F3" s="77"/>
      <c r="G3" s="77"/>
      <c r="H3" s="77"/>
      <c r="I3" s="77"/>
    </row>
    <row r="4" spans="1:13" ht="12" customHeight="1" x14ac:dyDescent="0.3">
      <c r="A4" s="78"/>
      <c r="B4" s="78"/>
      <c r="C4" s="78"/>
      <c r="D4" s="78"/>
      <c r="E4" s="78"/>
      <c r="F4" s="78"/>
      <c r="G4" s="78"/>
      <c r="H4" s="78"/>
      <c r="I4" s="78"/>
    </row>
    <row r="5" spans="1:13" ht="42.75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54</v>
      </c>
      <c r="G5" s="3" t="s">
        <v>7</v>
      </c>
      <c r="H5" s="3" t="s">
        <v>8</v>
      </c>
      <c r="I5" s="3" t="s">
        <v>69</v>
      </c>
    </row>
    <row r="6" spans="1:13" outlineLevel="5" x14ac:dyDescent="0.3">
      <c r="A6" s="4" t="s">
        <v>22</v>
      </c>
      <c r="B6" s="5" t="s">
        <v>9</v>
      </c>
      <c r="C6" s="5" t="s">
        <v>23</v>
      </c>
      <c r="D6" s="5" t="s">
        <v>21</v>
      </c>
      <c r="E6" s="5"/>
      <c r="F6" s="5"/>
      <c r="G6" s="13">
        <f>G7+G8+G9+G10+G11+G12+G13+G14+G17+G20+G23+G24+G25+G28+G29+G30+G31+G32</f>
        <v>59468235</v>
      </c>
      <c r="H6" s="13">
        <f t="shared" ref="H6:I6" si="0">H7+H8+H9+H10+H11+H12+H13+H14+H17+H20+H23+H24+H25+H28+H29+H30+H31+H32</f>
        <v>62994716</v>
      </c>
      <c r="I6" s="13">
        <f t="shared" si="0"/>
        <v>69767831.340000004</v>
      </c>
    </row>
    <row r="7" spans="1:13" ht="52.8" outlineLevel="7" x14ac:dyDescent="0.3">
      <c r="A7" s="4" t="s">
        <v>70</v>
      </c>
      <c r="B7" s="16">
        <v>920</v>
      </c>
      <c r="C7" s="16">
        <v>702</v>
      </c>
      <c r="D7" s="16" t="s">
        <v>82</v>
      </c>
      <c r="E7" s="16">
        <v>612</v>
      </c>
      <c r="F7" s="16" t="s">
        <v>83</v>
      </c>
      <c r="G7" s="44">
        <v>286513</v>
      </c>
      <c r="H7" s="44">
        <v>282439</v>
      </c>
      <c r="I7" s="44">
        <v>282439</v>
      </c>
      <c r="J7" s="55">
        <f>I7+H7+G7</f>
        <v>851391</v>
      </c>
    </row>
    <row r="8" spans="1:13" ht="26.4" outlineLevel="7" x14ac:dyDescent="0.3">
      <c r="A8" s="4" t="s">
        <v>14</v>
      </c>
      <c r="B8" s="5" t="s">
        <v>9</v>
      </c>
      <c r="C8" s="5" t="s">
        <v>23</v>
      </c>
      <c r="D8" s="5" t="s">
        <v>25</v>
      </c>
      <c r="E8" s="5" t="s">
        <v>13</v>
      </c>
      <c r="F8" s="5"/>
      <c r="G8" s="13">
        <v>0</v>
      </c>
      <c r="H8" s="13">
        <v>1251900</v>
      </c>
      <c r="I8" s="13">
        <v>3548914</v>
      </c>
    </row>
    <row r="9" spans="1:13" ht="26.4" outlineLevel="7" x14ac:dyDescent="0.3">
      <c r="A9" s="4" t="s">
        <v>15</v>
      </c>
      <c r="B9" s="5" t="s">
        <v>9</v>
      </c>
      <c r="C9" s="5" t="s">
        <v>23</v>
      </c>
      <c r="D9" s="5" t="s">
        <v>26</v>
      </c>
      <c r="E9" s="5" t="s">
        <v>13</v>
      </c>
      <c r="F9" s="5"/>
      <c r="G9" s="13"/>
      <c r="H9" s="13"/>
      <c r="I9" s="13"/>
    </row>
    <row r="10" spans="1:13" ht="52.8" outlineLevel="7" x14ac:dyDescent="0.3">
      <c r="A10" s="4" t="s">
        <v>17</v>
      </c>
      <c r="B10" s="5" t="s">
        <v>9</v>
      </c>
      <c r="C10" s="5" t="s">
        <v>23</v>
      </c>
      <c r="D10" s="5" t="s">
        <v>27</v>
      </c>
      <c r="E10" s="5" t="s">
        <v>18</v>
      </c>
      <c r="F10" s="5"/>
      <c r="G10" s="13">
        <v>9953550</v>
      </c>
      <c r="H10" s="13">
        <v>9953550</v>
      </c>
      <c r="I10" s="13">
        <v>9953550</v>
      </c>
    </row>
    <row r="11" spans="1:13" ht="26.4" outlineLevel="7" x14ac:dyDescent="0.3">
      <c r="A11" s="4" t="s">
        <v>12</v>
      </c>
      <c r="B11" s="5" t="s">
        <v>9</v>
      </c>
      <c r="C11" s="5" t="s">
        <v>23</v>
      </c>
      <c r="D11" s="5" t="s">
        <v>27</v>
      </c>
      <c r="E11" s="5" t="s">
        <v>13</v>
      </c>
      <c r="F11" s="5"/>
      <c r="G11" s="13">
        <v>170000</v>
      </c>
      <c r="H11" s="13">
        <v>170000</v>
      </c>
      <c r="I11" s="13">
        <v>170000</v>
      </c>
    </row>
    <row r="12" spans="1:13" ht="52.8" outlineLevel="7" x14ac:dyDescent="0.3">
      <c r="A12" s="4" t="s">
        <v>28</v>
      </c>
      <c r="B12" s="5" t="s">
        <v>9</v>
      </c>
      <c r="C12" s="5" t="s">
        <v>23</v>
      </c>
      <c r="D12" s="5" t="s">
        <v>29</v>
      </c>
      <c r="E12" s="5" t="s">
        <v>13</v>
      </c>
      <c r="F12" s="5" t="s">
        <v>81</v>
      </c>
      <c r="G12" s="52">
        <v>1477492</v>
      </c>
      <c r="H12" s="52">
        <v>1572378</v>
      </c>
      <c r="I12" s="52">
        <v>1572378</v>
      </c>
      <c r="L12" s="49"/>
    </row>
    <row r="13" spans="1:13" ht="105.6" outlineLevel="7" x14ac:dyDescent="0.3">
      <c r="A13" s="4" t="s">
        <v>19</v>
      </c>
      <c r="B13" s="5" t="s">
        <v>9</v>
      </c>
      <c r="C13" s="5" t="s">
        <v>23</v>
      </c>
      <c r="D13" s="5" t="s">
        <v>30</v>
      </c>
      <c r="E13" s="5" t="s">
        <v>18</v>
      </c>
      <c r="F13" s="5" t="s">
        <v>75</v>
      </c>
      <c r="G13" s="13">
        <v>35490967</v>
      </c>
      <c r="H13" s="13">
        <v>40735422</v>
      </c>
      <c r="I13" s="13">
        <v>45240043</v>
      </c>
      <c r="M13" s="11">
        <f>G7+G11+G12+G14+G20+G23+G24+G25+G28+G29+G30+G31</f>
        <v>14023718</v>
      </c>
    </row>
    <row r="14" spans="1:13" ht="52.8" outlineLevel="7" x14ac:dyDescent="0.3">
      <c r="A14" s="4" t="s">
        <v>33</v>
      </c>
      <c r="B14" s="5" t="s">
        <v>9</v>
      </c>
      <c r="C14" s="5" t="s">
        <v>23</v>
      </c>
      <c r="D14" s="5" t="s">
        <v>31</v>
      </c>
      <c r="E14" s="5" t="s">
        <v>13</v>
      </c>
      <c r="F14" s="5" t="s">
        <v>76</v>
      </c>
      <c r="G14" s="13">
        <f>G15+G16</f>
        <v>5765396</v>
      </c>
      <c r="H14" s="13">
        <f t="shared" ref="H14" si="1">H15+H16</f>
        <v>5930358</v>
      </c>
      <c r="I14" s="13">
        <f>I15+I16</f>
        <v>6264443</v>
      </c>
      <c r="J14" s="11">
        <f>I14+H14+G14</f>
        <v>17960197</v>
      </c>
    </row>
    <row r="15" spans="1:13" outlineLevel="7" x14ac:dyDescent="0.3">
      <c r="A15" s="4"/>
      <c r="B15" s="5"/>
      <c r="C15" s="5"/>
      <c r="D15" s="5"/>
      <c r="E15" s="5" t="s">
        <v>52</v>
      </c>
      <c r="F15" s="5"/>
      <c r="G15" s="13">
        <v>4907</v>
      </c>
      <c r="H15" s="13">
        <v>4988</v>
      </c>
      <c r="I15" s="13">
        <v>5074</v>
      </c>
    </row>
    <row r="16" spans="1:13" outlineLevel="7" x14ac:dyDescent="0.3">
      <c r="A16" s="4"/>
      <c r="B16" s="5"/>
      <c r="C16" s="5"/>
      <c r="D16" s="5"/>
      <c r="E16" s="5" t="s">
        <v>53</v>
      </c>
      <c r="F16" s="5" t="s">
        <v>76</v>
      </c>
      <c r="G16" s="13">
        <v>5760489</v>
      </c>
      <c r="H16" s="13">
        <v>5925370</v>
      </c>
      <c r="I16" s="13">
        <v>6259369</v>
      </c>
    </row>
    <row r="17" spans="1:10" ht="52.8" outlineLevel="7" x14ac:dyDescent="0.3">
      <c r="A17" s="4" t="s">
        <v>20</v>
      </c>
      <c r="B17" s="5" t="s">
        <v>9</v>
      </c>
      <c r="C17" s="5" t="s">
        <v>23</v>
      </c>
      <c r="D17" s="5" t="s">
        <v>32</v>
      </c>
      <c r="E17" s="5" t="s">
        <v>13</v>
      </c>
      <c r="F17" s="5"/>
      <c r="G17" s="13"/>
      <c r="H17" s="13"/>
      <c r="I17" s="13"/>
    </row>
    <row r="18" spans="1:10" outlineLevel="7" x14ac:dyDescent="0.3">
      <c r="A18" s="4"/>
      <c r="B18" s="5"/>
      <c r="C18" s="5"/>
      <c r="D18" s="5"/>
      <c r="E18" s="5" t="s">
        <v>52</v>
      </c>
      <c r="F18" s="5"/>
      <c r="G18" s="13"/>
      <c r="H18" s="13"/>
      <c r="I18" s="13"/>
    </row>
    <row r="19" spans="1:10" outlineLevel="7" x14ac:dyDescent="0.3">
      <c r="A19" s="4"/>
      <c r="B19" s="5"/>
      <c r="C19" s="5"/>
      <c r="D19" s="5"/>
      <c r="E19" s="5" t="s">
        <v>53</v>
      </c>
      <c r="F19" s="5"/>
      <c r="G19" s="13"/>
      <c r="H19" s="13"/>
      <c r="I19" s="13"/>
    </row>
    <row r="20" spans="1:10" ht="52.8" outlineLevel="7" x14ac:dyDescent="0.3">
      <c r="A20" s="4" t="s">
        <v>33</v>
      </c>
      <c r="B20" s="5" t="s">
        <v>9</v>
      </c>
      <c r="C20" s="5" t="s">
        <v>23</v>
      </c>
      <c r="D20" s="59" t="s">
        <v>34</v>
      </c>
      <c r="E20" s="59" t="s">
        <v>13</v>
      </c>
      <c r="F20" s="59" t="s">
        <v>77</v>
      </c>
      <c r="G20" s="13">
        <f>G21+G22</f>
        <v>469839</v>
      </c>
      <c r="H20" s="13">
        <f t="shared" ref="H20:I20" si="2">H21+H22</f>
        <v>493306</v>
      </c>
      <c r="I20" s="13">
        <f t="shared" si="2"/>
        <v>523666</v>
      </c>
    </row>
    <row r="21" spans="1:10" outlineLevel="7" x14ac:dyDescent="0.3">
      <c r="A21" s="4"/>
      <c r="B21" s="5"/>
      <c r="C21" s="5"/>
      <c r="D21" s="5"/>
      <c r="E21" s="5" t="s">
        <v>52</v>
      </c>
      <c r="F21" s="5"/>
      <c r="G21" s="13">
        <v>360</v>
      </c>
      <c r="H21" s="13">
        <v>360</v>
      </c>
      <c r="I21" s="13">
        <v>360</v>
      </c>
    </row>
    <row r="22" spans="1:10" outlineLevel="7" x14ac:dyDescent="0.3">
      <c r="A22" s="4"/>
      <c r="B22" s="5"/>
      <c r="C22" s="5"/>
      <c r="D22" s="5"/>
      <c r="E22" s="5" t="s">
        <v>53</v>
      </c>
      <c r="F22" s="59" t="s">
        <v>77</v>
      </c>
      <c r="G22" s="13">
        <v>469479</v>
      </c>
      <c r="H22" s="13">
        <v>492946</v>
      </c>
      <c r="I22" s="13">
        <v>523306</v>
      </c>
    </row>
    <row r="23" spans="1:10" ht="52.8" outlineLevel="7" x14ac:dyDescent="0.3">
      <c r="A23" s="62" t="s">
        <v>91</v>
      </c>
      <c r="B23" s="63">
        <v>920</v>
      </c>
      <c r="C23" s="64">
        <v>702</v>
      </c>
      <c r="D23" s="65" t="s">
        <v>92</v>
      </c>
      <c r="E23" s="66">
        <v>612</v>
      </c>
      <c r="F23" s="67" t="s">
        <v>93</v>
      </c>
      <c r="G23" s="13">
        <v>801243</v>
      </c>
      <c r="H23" s="13"/>
      <c r="I23" s="13"/>
    </row>
    <row r="24" spans="1:10" ht="82.5" customHeight="1" outlineLevel="7" x14ac:dyDescent="0.3">
      <c r="A24" s="4" t="s">
        <v>72</v>
      </c>
      <c r="B24" s="5" t="s">
        <v>9</v>
      </c>
      <c r="C24" s="5" t="s">
        <v>23</v>
      </c>
      <c r="D24" s="5">
        <v>0</v>
      </c>
      <c r="E24" s="5" t="s">
        <v>13</v>
      </c>
      <c r="F24" s="5"/>
      <c r="G24" s="72">
        <v>2500948</v>
      </c>
      <c r="H24" s="13">
        <v>0</v>
      </c>
      <c r="I24" s="13">
        <v>0</v>
      </c>
    </row>
    <row r="25" spans="1:10" ht="92.4" outlineLevel="7" x14ac:dyDescent="0.3">
      <c r="A25" s="4" t="s">
        <v>38</v>
      </c>
      <c r="B25" s="5" t="s">
        <v>9</v>
      </c>
      <c r="C25" s="39" t="s">
        <v>56</v>
      </c>
      <c r="D25" s="59" t="s">
        <v>86</v>
      </c>
      <c r="E25" s="59" t="s">
        <v>13</v>
      </c>
      <c r="F25" s="59" t="s">
        <v>79</v>
      </c>
      <c r="G25" s="13">
        <v>749471</v>
      </c>
      <c r="H25" s="13">
        <v>749471</v>
      </c>
      <c r="I25" s="13">
        <f>I26+I27</f>
        <v>314680.34000000003</v>
      </c>
    </row>
    <row r="26" spans="1:10" outlineLevel="7" x14ac:dyDescent="0.3">
      <c r="A26" s="4"/>
      <c r="B26" s="5"/>
      <c r="C26" s="39"/>
      <c r="D26" s="5"/>
      <c r="E26" s="5" t="s">
        <v>52</v>
      </c>
      <c r="F26" s="5"/>
      <c r="G26" s="13">
        <v>7496.34</v>
      </c>
      <c r="H26" s="13">
        <v>7496.34</v>
      </c>
      <c r="I26" s="13">
        <v>7496.34</v>
      </c>
    </row>
    <row r="27" spans="1:10" outlineLevel="7" x14ac:dyDescent="0.3">
      <c r="A27" s="4"/>
      <c r="B27" s="5"/>
      <c r="C27" s="39"/>
      <c r="D27" s="5"/>
      <c r="E27" s="5" t="s">
        <v>53</v>
      </c>
      <c r="F27" s="59" t="s">
        <v>79</v>
      </c>
      <c r="G27" s="13">
        <f>G25-G26</f>
        <v>741974.66</v>
      </c>
      <c r="H27" s="13">
        <f t="shared" ref="H27" si="3">H25-H26</f>
        <v>741974.66</v>
      </c>
      <c r="I27" s="13">
        <v>307184</v>
      </c>
      <c r="J27" s="11">
        <f>G27+G26</f>
        <v>749471</v>
      </c>
    </row>
    <row r="28" spans="1:10" outlineLevel="7" x14ac:dyDescent="0.3">
      <c r="A28" s="4" t="s">
        <v>41</v>
      </c>
      <c r="B28" s="5" t="s">
        <v>9</v>
      </c>
      <c r="C28" s="5" t="s">
        <v>40</v>
      </c>
      <c r="D28" s="5" t="s">
        <v>42</v>
      </c>
      <c r="E28" s="5" t="s">
        <v>13</v>
      </c>
      <c r="F28" s="5"/>
      <c r="G28" s="13">
        <v>80000</v>
      </c>
      <c r="H28" s="13">
        <v>80000</v>
      </c>
      <c r="I28" s="13">
        <v>80000</v>
      </c>
    </row>
    <row r="29" spans="1:10" ht="39.6" outlineLevel="7" x14ac:dyDescent="0.3">
      <c r="A29" s="4" t="s">
        <v>44</v>
      </c>
      <c r="B29" s="5" t="s">
        <v>9</v>
      </c>
      <c r="C29" s="5" t="s">
        <v>43</v>
      </c>
      <c r="D29" s="5" t="s">
        <v>45</v>
      </c>
      <c r="E29" s="5" t="s">
        <v>13</v>
      </c>
      <c r="F29" s="5"/>
      <c r="G29" s="13">
        <v>88889</v>
      </c>
      <c r="H29" s="13">
        <v>88889</v>
      </c>
      <c r="I29" s="13">
        <v>88889</v>
      </c>
    </row>
    <row r="30" spans="1:10" ht="39.6" outlineLevel="7" x14ac:dyDescent="0.3">
      <c r="A30" s="4" t="s">
        <v>46</v>
      </c>
      <c r="B30" s="5" t="s">
        <v>9</v>
      </c>
      <c r="C30" s="5" t="s">
        <v>23</v>
      </c>
      <c r="D30" s="70" t="s">
        <v>97</v>
      </c>
      <c r="E30" s="5" t="s">
        <v>13</v>
      </c>
      <c r="F30" s="5" t="s">
        <v>87</v>
      </c>
      <c r="G30" s="13">
        <v>847188</v>
      </c>
      <c r="H30" s="13">
        <v>900264</v>
      </c>
      <c r="I30" s="13">
        <v>942090</v>
      </c>
    </row>
    <row r="31" spans="1:10" ht="39.6" outlineLevel="7" x14ac:dyDescent="0.3">
      <c r="A31" s="4" t="s">
        <v>48</v>
      </c>
      <c r="B31" s="5" t="s">
        <v>9</v>
      </c>
      <c r="C31" s="61">
        <v>709</v>
      </c>
      <c r="D31" s="70" t="s">
        <v>99</v>
      </c>
      <c r="E31" s="5" t="s">
        <v>13</v>
      </c>
      <c r="F31" s="5" t="s">
        <v>78</v>
      </c>
      <c r="G31" s="13">
        <v>786739</v>
      </c>
      <c r="H31" s="13">
        <v>786739</v>
      </c>
      <c r="I31" s="13">
        <v>786739</v>
      </c>
    </row>
    <row r="32" spans="1:10" hidden="1" outlineLevel="7" x14ac:dyDescent="0.3">
      <c r="A32" s="4"/>
      <c r="B32" s="5"/>
      <c r="C32" s="5"/>
      <c r="D32" s="5"/>
      <c r="E32" s="5"/>
      <c r="F32" s="5"/>
      <c r="G32" s="13"/>
      <c r="H32" s="13"/>
      <c r="I32" s="13"/>
    </row>
    <row r="33" spans="1:9" hidden="1" outlineLevel="7" x14ac:dyDescent="0.3">
      <c r="A33" s="4"/>
      <c r="B33" s="5"/>
      <c r="C33" s="5"/>
      <c r="D33" s="5"/>
      <c r="E33" s="5"/>
      <c r="F33" s="5"/>
      <c r="G33" s="13"/>
      <c r="H33" s="13"/>
      <c r="I33" s="13"/>
    </row>
    <row r="34" spans="1:9" hidden="1" outlineLevel="7" x14ac:dyDescent="0.3">
      <c r="A34" s="4"/>
      <c r="B34" s="5"/>
      <c r="C34" s="5"/>
      <c r="D34" s="5"/>
      <c r="E34" s="5"/>
      <c r="F34" s="5"/>
      <c r="G34" s="13"/>
      <c r="H34" s="13"/>
      <c r="I34" s="13"/>
    </row>
    <row r="35" spans="1:9" ht="12.75" customHeight="1" x14ac:dyDescent="0.3">
      <c r="A35" s="80"/>
      <c r="B35" s="80"/>
      <c r="C35" s="80"/>
      <c r="D35" s="80"/>
      <c r="E35" s="80"/>
      <c r="F35" s="8"/>
      <c r="G35" s="14"/>
      <c r="H35" s="14"/>
      <c r="I35" s="14"/>
    </row>
    <row r="36" spans="1:9" ht="12.75" customHeight="1" x14ac:dyDescent="0.3">
      <c r="A36" s="2"/>
      <c r="B36" s="2"/>
      <c r="C36" s="2"/>
      <c r="D36" s="2"/>
      <c r="E36" s="2"/>
      <c r="F36" s="2"/>
      <c r="G36" s="27"/>
      <c r="H36" s="27"/>
      <c r="I36" s="27"/>
    </row>
    <row r="37" spans="1:9" ht="15.15" customHeight="1" x14ac:dyDescent="0.3">
      <c r="A37" s="28"/>
      <c r="B37" s="28"/>
      <c r="C37" s="28"/>
      <c r="D37" s="28"/>
      <c r="E37" s="28"/>
      <c r="F37" s="28"/>
      <c r="G37" s="29"/>
      <c r="H37" s="29"/>
      <c r="I37" s="29"/>
    </row>
    <row r="38" spans="1:9" hidden="1" x14ac:dyDescent="0.3"/>
    <row r="39" spans="1:9" ht="15.6" x14ac:dyDescent="0.3">
      <c r="A39" s="38" t="s">
        <v>98</v>
      </c>
    </row>
  </sheetData>
  <mergeCells count="5">
    <mergeCell ref="A1:E1"/>
    <mergeCell ref="A2:I2"/>
    <mergeCell ref="A3:I3"/>
    <mergeCell ref="A4:I4"/>
    <mergeCell ref="A35:E35"/>
  </mergeCells>
  <pageMargins left="0.38" right="0.17" top="0.59055118110236227" bottom="0.59055118110236227" header="0.39370078740157483" footer="0.51181102362204722"/>
  <pageSetup paperSize="9" scale="49" fitToHeight="0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N39"/>
  <sheetViews>
    <sheetView showGridLines="0" zoomScaleNormal="100" zoomScaleSheetLayoutView="100" workbookViewId="0">
      <pane ySplit="5" topLeftCell="A24" activePane="bottomLeft" state="frozen"/>
      <selection pane="bottomLeft" activeCell="N11" sqref="N11"/>
    </sheetView>
  </sheetViews>
  <sheetFormatPr defaultColWidth="9.109375" defaultRowHeight="14.4" outlineLevelRow="7" x14ac:dyDescent="0.3"/>
  <cols>
    <col min="1" max="1" width="57.109375" style="1" customWidth="1"/>
    <col min="2" max="3" width="7.6640625" style="1" customWidth="1"/>
    <col min="4" max="4" width="10.6640625" style="1" customWidth="1"/>
    <col min="5" max="5" width="7.6640625" style="1" customWidth="1"/>
    <col min="6" max="6" width="21.5546875" style="1" customWidth="1"/>
    <col min="7" max="8" width="14.44140625" style="1" customWidth="1"/>
    <col min="9" max="9" width="13.5546875" style="1" customWidth="1"/>
    <col min="10" max="10" width="14.44140625" style="1" customWidth="1"/>
    <col min="11" max="12" width="12.44140625" style="1" bestFit="1" customWidth="1"/>
    <col min="13" max="13" width="9.109375" style="1"/>
    <col min="14" max="14" width="12.44140625" style="1" bestFit="1" customWidth="1"/>
    <col min="15" max="16384" width="9.109375" style="1"/>
  </cols>
  <sheetData>
    <row r="1" spans="1:14" x14ac:dyDescent="0.3">
      <c r="A1" s="76"/>
      <c r="B1" s="76"/>
      <c r="C1" s="76"/>
      <c r="D1" s="76"/>
      <c r="E1" s="76"/>
      <c r="F1" s="12"/>
      <c r="G1" s="2"/>
      <c r="H1" s="2"/>
      <c r="I1" s="2"/>
      <c r="J1" s="2"/>
    </row>
    <row r="2" spans="1:14" ht="15.75" customHeight="1" x14ac:dyDescent="0.3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2"/>
    </row>
    <row r="3" spans="1:14" ht="15.75" customHeight="1" x14ac:dyDescent="0.3">
      <c r="A3" s="77" t="s">
        <v>65</v>
      </c>
      <c r="B3" s="77"/>
      <c r="C3" s="77"/>
      <c r="D3" s="77"/>
      <c r="E3" s="77"/>
      <c r="F3" s="77"/>
      <c r="G3" s="77"/>
      <c r="H3" s="77"/>
      <c r="I3" s="77"/>
      <c r="J3" s="2"/>
    </row>
    <row r="4" spans="1:14" ht="12" customHeight="1" x14ac:dyDescent="0.3">
      <c r="A4" s="78"/>
      <c r="B4" s="78"/>
      <c r="C4" s="78"/>
      <c r="D4" s="78"/>
      <c r="E4" s="78"/>
      <c r="F4" s="78"/>
      <c r="G4" s="78"/>
      <c r="H4" s="78"/>
      <c r="I4" s="78"/>
      <c r="J4" s="2"/>
    </row>
    <row r="5" spans="1:14" ht="42.75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55</v>
      </c>
      <c r="G5" s="3" t="s">
        <v>7</v>
      </c>
      <c r="H5" s="3" t="s">
        <v>8</v>
      </c>
      <c r="I5" s="3" t="s">
        <v>69</v>
      </c>
      <c r="J5" s="2"/>
    </row>
    <row r="6" spans="1:14" outlineLevel="5" x14ac:dyDescent="0.3">
      <c r="A6" s="4" t="s">
        <v>22</v>
      </c>
      <c r="B6" s="5" t="s">
        <v>9</v>
      </c>
      <c r="C6" s="5" t="s">
        <v>23</v>
      </c>
      <c r="D6" s="5" t="s">
        <v>21</v>
      </c>
      <c r="E6" s="5"/>
      <c r="F6" s="5"/>
      <c r="G6" s="13">
        <f>G7+G9+G10+G11+G12+G13+G14+G15+G18+G21+G24+G25+G26+G29+G30+G31+G32+G33</f>
        <v>173734429.02000001</v>
      </c>
      <c r="H6" s="13">
        <f>H7+H9+H10+H11+H12+H13+H14+H15+H18+H21+H24+H25+H26+H29+H30+H31+H32+H33+H8</f>
        <v>186259880</v>
      </c>
      <c r="I6" s="13">
        <f t="shared" ref="I6" si="0">I7+I9+I10+I11+I12+I13+I14+I15+I18+I21+I24+I25+I26+I29+I30+I31+I32+I33</f>
        <v>197031846.71000001</v>
      </c>
      <c r="J6" s="2"/>
    </row>
    <row r="7" spans="1:14" ht="52.8" outlineLevel="7" x14ac:dyDescent="0.3">
      <c r="A7" s="4" t="s">
        <v>70</v>
      </c>
      <c r="B7" s="16">
        <v>920</v>
      </c>
      <c r="C7" s="16">
        <v>702</v>
      </c>
      <c r="D7" s="16" t="s">
        <v>82</v>
      </c>
      <c r="E7" s="16">
        <v>612</v>
      </c>
      <c r="F7" s="16" t="s">
        <v>83</v>
      </c>
      <c r="G7" s="44">
        <v>286513</v>
      </c>
      <c r="H7" s="44">
        <v>282441</v>
      </c>
      <c r="I7" s="44">
        <v>282441</v>
      </c>
      <c r="J7" s="71">
        <f>I7+H7+G7</f>
        <v>851395</v>
      </c>
    </row>
    <row r="8" spans="1:14" ht="26.4" outlineLevel="7" x14ac:dyDescent="0.3">
      <c r="A8" s="4" t="s">
        <v>11</v>
      </c>
      <c r="B8" s="5" t="s">
        <v>9</v>
      </c>
      <c r="C8" s="5" t="s">
        <v>23</v>
      </c>
      <c r="D8" s="5" t="s">
        <v>24</v>
      </c>
      <c r="E8" s="5" t="s">
        <v>13</v>
      </c>
      <c r="F8" s="5"/>
      <c r="G8" s="44"/>
      <c r="H8" s="48">
        <v>2000000</v>
      </c>
      <c r="I8" s="44"/>
      <c r="J8" s="2"/>
    </row>
    <row r="9" spans="1:14" ht="26.4" outlineLevel="7" x14ac:dyDescent="0.3">
      <c r="A9" s="4" t="s">
        <v>14</v>
      </c>
      <c r="B9" s="5" t="s">
        <v>9</v>
      </c>
      <c r="C9" s="5" t="s">
        <v>23</v>
      </c>
      <c r="D9" s="5" t="s">
        <v>25</v>
      </c>
      <c r="E9" s="5" t="s">
        <v>13</v>
      </c>
      <c r="F9" s="5"/>
      <c r="G9" s="13"/>
      <c r="H9" s="13"/>
      <c r="I9" s="13"/>
      <c r="J9" s="2"/>
    </row>
    <row r="10" spans="1:14" ht="26.4" outlineLevel="7" x14ac:dyDescent="0.3">
      <c r="A10" s="4" t="s">
        <v>15</v>
      </c>
      <c r="B10" s="5" t="s">
        <v>9</v>
      </c>
      <c r="C10" s="5" t="s">
        <v>23</v>
      </c>
      <c r="D10" s="5" t="s">
        <v>26</v>
      </c>
      <c r="E10" s="5" t="s">
        <v>13</v>
      </c>
      <c r="F10" s="5"/>
      <c r="G10" s="13"/>
      <c r="H10" s="13"/>
      <c r="I10" s="13"/>
      <c r="J10" s="2"/>
    </row>
    <row r="11" spans="1:14" ht="52.8" outlineLevel="7" x14ac:dyDescent="0.3">
      <c r="A11" s="4" t="s">
        <v>17</v>
      </c>
      <c r="B11" s="5" t="s">
        <v>9</v>
      </c>
      <c r="C11" s="5" t="s">
        <v>23</v>
      </c>
      <c r="D11" s="5" t="s">
        <v>27</v>
      </c>
      <c r="E11" s="5" t="s">
        <v>18</v>
      </c>
      <c r="F11" s="5"/>
      <c r="G11" s="13">
        <v>33103949</v>
      </c>
      <c r="H11" s="13">
        <v>33103949</v>
      </c>
      <c r="I11" s="13">
        <v>33103949</v>
      </c>
      <c r="J11" s="2"/>
      <c r="N11" s="11">
        <f>G7+G12+G13+G15+G21+G24+G26+G29+G30+G31+G32</f>
        <v>43330572.020000003</v>
      </c>
    </row>
    <row r="12" spans="1:14" ht="26.4" outlineLevel="7" x14ac:dyDescent="0.3">
      <c r="A12" s="4" t="s">
        <v>12</v>
      </c>
      <c r="B12" s="5" t="s">
        <v>9</v>
      </c>
      <c r="C12" s="5" t="s">
        <v>23</v>
      </c>
      <c r="D12" s="5" t="s">
        <v>27</v>
      </c>
      <c r="E12" s="5" t="s">
        <v>13</v>
      </c>
      <c r="F12" s="5"/>
      <c r="G12" s="13">
        <v>19704500</v>
      </c>
      <c r="H12" s="13">
        <v>19704500</v>
      </c>
      <c r="I12" s="13">
        <v>19704500</v>
      </c>
      <c r="J12" s="2"/>
    </row>
    <row r="13" spans="1:14" ht="52.8" outlineLevel="7" x14ac:dyDescent="0.3">
      <c r="A13" s="4" t="s">
        <v>28</v>
      </c>
      <c r="B13" s="5" t="s">
        <v>9</v>
      </c>
      <c r="C13" s="5" t="s">
        <v>23</v>
      </c>
      <c r="D13" s="5" t="s">
        <v>29</v>
      </c>
      <c r="E13" s="5" t="s">
        <v>13</v>
      </c>
      <c r="F13" s="5" t="s">
        <v>81</v>
      </c>
      <c r="G13" s="75">
        <v>4450000</v>
      </c>
      <c r="H13" s="72">
        <v>2731400</v>
      </c>
      <c r="I13" s="72">
        <v>2731400</v>
      </c>
      <c r="J13" s="6"/>
      <c r="K13" s="11"/>
      <c r="L13" s="49"/>
    </row>
    <row r="14" spans="1:14" ht="105.6" outlineLevel="7" x14ac:dyDescent="0.3">
      <c r="A14" s="4" t="s">
        <v>19</v>
      </c>
      <c r="B14" s="5" t="s">
        <v>9</v>
      </c>
      <c r="C14" s="5" t="s">
        <v>23</v>
      </c>
      <c r="D14" s="5" t="s">
        <v>30</v>
      </c>
      <c r="E14" s="5" t="s">
        <v>18</v>
      </c>
      <c r="F14" s="5" t="s">
        <v>75</v>
      </c>
      <c r="G14" s="13">
        <v>97299908</v>
      </c>
      <c r="H14" s="13">
        <v>111677791</v>
      </c>
      <c r="I14" s="13">
        <v>124027390</v>
      </c>
      <c r="J14" s="27"/>
      <c r="K14" s="11"/>
      <c r="L14" s="11"/>
    </row>
    <row r="15" spans="1:14" ht="52.8" outlineLevel="7" x14ac:dyDescent="0.3">
      <c r="A15" s="4" t="s">
        <v>33</v>
      </c>
      <c r="B15" s="5" t="s">
        <v>9</v>
      </c>
      <c r="C15" s="5" t="s">
        <v>23</v>
      </c>
      <c r="D15" s="5" t="s">
        <v>31</v>
      </c>
      <c r="E15" s="5" t="s">
        <v>13</v>
      </c>
      <c r="F15" s="5" t="s">
        <v>76</v>
      </c>
      <c r="G15" s="13">
        <f>G16+G17</f>
        <v>11065001</v>
      </c>
      <c r="H15" s="13">
        <f t="shared" ref="H15" si="1">H16+H17</f>
        <v>11381593</v>
      </c>
      <c r="I15" s="13">
        <f>I16+I17</f>
        <v>13441330</v>
      </c>
      <c r="J15" s="27">
        <f>I15+H15+G15</f>
        <v>35887924</v>
      </c>
    </row>
    <row r="16" spans="1:14" outlineLevel="7" x14ac:dyDescent="0.3">
      <c r="A16" s="4"/>
      <c r="B16" s="5"/>
      <c r="C16" s="5"/>
      <c r="D16" s="5"/>
      <c r="E16" s="5" t="s">
        <v>52</v>
      </c>
      <c r="F16" s="5"/>
      <c r="G16" s="13">
        <v>10248</v>
      </c>
      <c r="H16" s="13">
        <v>10416</v>
      </c>
      <c r="I16" s="13">
        <v>10629</v>
      </c>
      <c r="J16" s="2"/>
    </row>
    <row r="17" spans="1:11" outlineLevel="7" x14ac:dyDescent="0.3">
      <c r="A17" s="4"/>
      <c r="B17" s="5"/>
      <c r="C17" s="5"/>
      <c r="D17" s="5"/>
      <c r="E17" s="5" t="s">
        <v>53</v>
      </c>
      <c r="F17" s="5" t="s">
        <v>76</v>
      </c>
      <c r="G17" s="13">
        <v>11054753</v>
      </c>
      <c r="H17" s="13">
        <v>11371177</v>
      </c>
      <c r="I17" s="13">
        <v>13430701</v>
      </c>
      <c r="J17" s="2"/>
    </row>
    <row r="18" spans="1:11" ht="52.8" outlineLevel="7" x14ac:dyDescent="0.3">
      <c r="A18" s="4" t="s">
        <v>20</v>
      </c>
      <c r="B18" s="5" t="s">
        <v>9</v>
      </c>
      <c r="C18" s="5" t="s">
        <v>23</v>
      </c>
      <c r="D18" s="5" t="s">
        <v>32</v>
      </c>
      <c r="E18" s="5" t="s">
        <v>13</v>
      </c>
      <c r="F18" s="5"/>
      <c r="G18" s="13"/>
      <c r="H18" s="13"/>
      <c r="I18" s="13"/>
      <c r="J18" s="2"/>
    </row>
    <row r="19" spans="1:11" outlineLevel="7" x14ac:dyDescent="0.3">
      <c r="A19" s="4"/>
      <c r="B19" s="5"/>
      <c r="C19" s="5"/>
      <c r="D19" s="5"/>
      <c r="E19" s="5" t="s">
        <v>52</v>
      </c>
      <c r="F19" s="5"/>
      <c r="G19" s="13"/>
      <c r="H19" s="13"/>
      <c r="I19" s="13"/>
      <c r="J19" s="2"/>
    </row>
    <row r="20" spans="1:11" outlineLevel="7" x14ac:dyDescent="0.3">
      <c r="A20" s="4"/>
      <c r="B20" s="5"/>
      <c r="C20" s="5"/>
      <c r="D20" s="5"/>
      <c r="E20" s="5" t="s">
        <v>53</v>
      </c>
      <c r="F20" s="5"/>
      <c r="G20" s="13"/>
      <c r="H20" s="13"/>
      <c r="I20" s="13"/>
      <c r="J20" s="2"/>
    </row>
    <row r="21" spans="1:11" ht="52.8" outlineLevel="7" x14ac:dyDescent="0.3">
      <c r="A21" s="4" t="s">
        <v>33</v>
      </c>
      <c r="B21" s="5" t="s">
        <v>9</v>
      </c>
      <c r="C21" s="5" t="s">
        <v>23</v>
      </c>
      <c r="D21" s="59" t="s">
        <v>34</v>
      </c>
      <c r="E21" s="59" t="s">
        <v>13</v>
      </c>
      <c r="F21" s="59" t="s">
        <v>77</v>
      </c>
      <c r="G21" s="24">
        <f>G22+G23</f>
        <v>122961</v>
      </c>
      <c r="H21" s="24">
        <f t="shared" ref="H21:I21" si="2">H22+H23</f>
        <v>129100</v>
      </c>
      <c r="I21" s="24">
        <f t="shared" si="2"/>
        <v>137050</v>
      </c>
      <c r="J21" s="2"/>
    </row>
    <row r="22" spans="1:11" outlineLevel="7" x14ac:dyDescent="0.3">
      <c r="A22" s="4"/>
      <c r="B22" s="5"/>
      <c r="C22" s="5"/>
      <c r="D22" s="5"/>
      <c r="E22" s="5" t="s">
        <v>52</v>
      </c>
      <c r="F22" s="5"/>
      <c r="G22" s="13">
        <v>110</v>
      </c>
      <c r="H22" s="13">
        <v>110</v>
      </c>
      <c r="I22" s="13">
        <v>110</v>
      </c>
      <c r="J22" s="2"/>
    </row>
    <row r="23" spans="1:11" outlineLevel="7" x14ac:dyDescent="0.3">
      <c r="A23" s="4"/>
      <c r="B23" s="5"/>
      <c r="C23" s="5"/>
      <c r="D23" s="5"/>
      <c r="E23" s="5" t="s">
        <v>53</v>
      </c>
      <c r="F23" s="59" t="s">
        <v>77</v>
      </c>
      <c r="G23" s="13">
        <v>122851</v>
      </c>
      <c r="H23" s="13">
        <v>128990</v>
      </c>
      <c r="I23" s="13">
        <v>136940</v>
      </c>
      <c r="J23" s="2"/>
    </row>
    <row r="24" spans="1:11" ht="52.8" outlineLevel="7" x14ac:dyDescent="0.3">
      <c r="A24" s="62" t="s">
        <v>91</v>
      </c>
      <c r="B24" s="63">
        <v>920</v>
      </c>
      <c r="C24" s="64">
        <v>702</v>
      </c>
      <c r="D24" s="65" t="s">
        <v>92</v>
      </c>
      <c r="E24" s="66">
        <v>612</v>
      </c>
      <c r="F24" s="67" t="s">
        <v>93</v>
      </c>
      <c r="G24" s="68">
        <v>2572411</v>
      </c>
      <c r="H24" s="13"/>
      <c r="I24" s="13"/>
      <c r="J24" s="2"/>
    </row>
    <row r="25" spans="1:11" ht="79.2" outlineLevel="7" x14ac:dyDescent="0.3">
      <c r="A25" s="4" t="s">
        <v>36</v>
      </c>
      <c r="B25" s="5" t="s">
        <v>9</v>
      </c>
      <c r="C25" s="5" t="s">
        <v>23</v>
      </c>
      <c r="D25" s="5" t="s">
        <v>37</v>
      </c>
      <c r="E25" s="5" t="s">
        <v>13</v>
      </c>
      <c r="F25" s="5"/>
      <c r="G25" s="13"/>
      <c r="H25" s="13"/>
      <c r="I25" s="13"/>
      <c r="J25" s="2"/>
    </row>
    <row r="26" spans="1:11" ht="92.4" outlineLevel="7" x14ac:dyDescent="0.3">
      <c r="A26" s="4" t="s">
        <v>38</v>
      </c>
      <c r="B26" s="5" t="s">
        <v>9</v>
      </c>
      <c r="C26" s="39" t="s">
        <v>56</v>
      </c>
      <c r="D26" s="59" t="s">
        <v>86</v>
      </c>
      <c r="E26" s="59" t="s">
        <v>13</v>
      </c>
      <c r="F26" s="59" t="s">
        <v>79</v>
      </c>
      <c r="G26" s="13">
        <v>2896440</v>
      </c>
      <c r="H26" s="13">
        <v>2896440</v>
      </c>
      <c r="I26" s="13">
        <f>I27+I28</f>
        <v>1216127.71</v>
      </c>
      <c r="J26" s="2"/>
    </row>
    <row r="27" spans="1:11" outlineLevel="7" x14ac:dyDescent="0.3">
      <c r="A27" s="4"/>
      <c r="B27" s="5"/>
      <c r="C27" s="39"/>
      <c r="D27" s="5"/>
      <c r="E27" s="5" t="s">
        <v>52</v>
      </c>
      <c r="F27" s="5"/>
      <c r="G27" s="13">
        <v>28970.71</v>
      </c>
      <c r="H27" s="13">
        <v>28970.71</v>
      </c>
      <c r="I27" s="13">
        <v>28970.71</v>
      </c>
      <c r="J27" s="2"/>
    </row>
    <row r="28" spans="1:11" outlineLevel="7" x14ac:dyDescent="0.3">
      <c r="A28" s="4"/>
      <c r="B28" s="5"/>
      <c r="C28" s="39"/>
      <c r="D28" s="5"/>
      <c r="E28" s="5" t="s">
        <v>53</v>
      </c>
      <c r="F28" s="59" t="s">
        <v>79</v>
      </c>
      <c r="G28" s="13">
        <f>G26-G27</f>
        <v>2867469.29</v>
      </c>
      <c r="H28" s="13">
        <f t="shared" ref="H28" si="3">H26-H27</f>
        <v>2867469.29</v>
      </c>
      <c r="I28" s="13">
        <v>1187157</v>
      </c>
      <c r="J28" s="27">
        <f>G28+G27</f>
        <v>2896440</v>
      </c>
    </row>
    <row r="29" spans="1:11" outlineLevel="7" x14ac:dyDescent="0.3">
      <c r="A29" s="4" t="s">
        <v>41</v>
      </c>
      <c r="B29" s="5" t="s">
        <v>9</v>
      </c>
      <c r="C29" s="5" t="s">
        <v>40</v>
      </c>
      <c r="D29" s="5" t="s">
        <v>42</v>
      </c>
      <c r="E29" s="5" t="s">
        <v>13</v>
      </c>
      <c r="F29" s="5"/>
      <c r="G29" s="13">
        <v>50000</v>
      </c>
      <c r="H29" s="13">
        <v>50000</v>
      </c>
      <c r="I29" s="13">
        <v>50000</v>
      </c>
      <c r="J29" s="2"/>
    </row>
    <row r="30" spans="1:11" ht="39.6" outlineLevel="7" x14ac:dyDescent="0.3">
      <c r="A30" s="4" t="s">
        <v>44</v>
      </c>
      <c r="B30" s="5" t="s">
        <v>9</v>
      </c>
      <c r="C30" s="5" t="s">
        <v>43</v>
      </c>
      <c r="D30" s="5" t="s">
        <v>45</v>
      </c>
      <c r="E30" s="5" t="s">
        <v>13</v>
      </c>
      <c r="F30" s="5"/>
      <c r="G30" s="13">
        <v>88889</v>
      </c>
      <c r="H30" s="13">
        <v>88889</v>
      </c>
      <c r="I30" s="13">
        <v>88889</v>
      </c>
      <c r="J30" s="2"/>
    </row>
    <row r="31" spans="1:11" ht="39.6" outlineLevel="7" x14ac:dyDescent="0.3">
      <c r="A31" s="4" t="s">
        <v>46</v>
      </c>
      <c r="B31" s="5" t="s">
        <v>9</v>
      </c>
      <c r="C31" s="5" t="s">
        <v>23</v>
      </c>
      <c r="D31" s="70" t="s">
        <v>97</v>
      </c>
      <c r="E31" s="5" t="s">
        <v>13</v>
      </c>
      <c r="F31" s="5" t="s">
        <v>87</v>
      </c>
      <c r="G31" s="13">
        <v>633317.02</v>
      </c>
      <c r="H31" s="13">
        <v>753237</v>
      </c>
      <c r="I31" s="13">
        <v>788230</v>
      </c>
      <c r="K31" s="11"/>
    </row>
    <row r="32" spans="1:11" ht="39.6" outlineLevel="7" x14ac:dyDescent="0.3">
      <c r="A32" s="4" t="s">
        <v>48</v>
      </c>
      <c r="B32" s="5" t="s">
        <v>9</v>
      </c>
      <c r="C32" s="61">
        <v>709</v>
      </c>
      <c r="D32" s="70" t="s">
        <v>99</v>
      </c>
      <c r="E32" s="5" t="s">
        <v>13</v>
      </c>
      <c r="F32" s="5" t="s">
        <v>78</v>
      </c>
      <c r="G32" s="13">
        <v>1460540</v>
      </c>
      <c r="H32" s="13">
        <v>1460540</v>
      </c>
      <c r="I32" s="13">
        <v>1460540</v>
      </c>
      <c r="J32" s="2"/>
    </row>
    <row r="33" spans="1:10" outlineLevel="7" x14ac:dyDescent="0.3">
      <c r="A33" s="4"/>
      <c r="B33" s="5"/>
      <c r="C33" s="5"/>
      <c r="D33" s="5"/>
      <c r="E33" s="5"/>
      <c r="F33" s="5"/>
      <c r="G33" s="13"/>
      <c r="H33" s="13"/>
      <c r="I33" s="13"/>
      <c r="J33" s="2"/>
    </row>
    <row r="34" spans="1:10" outlineLevel="7" x14ac:dyDescent="0.3">
      <c r="A34" s="4"/>
      <c r="B34" s="5"/>
      <c r="C34" s="5"/>
      <c r="D34" s="5"/>
      <c r="E34" s="5"/>
      <c r="F34" s="5"/>
      <c r="G34" s="13"/>
      <c r="H34" s="13"/>
      <c r="I34" s="13"/>
      <c r="J34" s="2"/>
    </row>
    <row r="35" spans="1:10" outlineLevel="7" x14ac:dyDescent="0.3">
      <c r="A35" s="4"/>
      <c r="B35" s="5"/>
      <c r="C35" s="5"/>
      <c r="D35" s="5"/>
      <c r="E35" s="5"/>
      <c r="F35" s="5"/>
      <c r="G35" s="13"/>
      <c r="H35" s="13"/>
      <c r="I35" s="13"/>
      <c r="J35" s="2"/>
    </row>
    <row r="36" spans="1:10" ht="12.75" customHeight="1" x14ac:dyDescent="0.3">
      <c r="A36" s="80"/>
      <c r="B36" s="80"/>
      <c r="C36" s="80"/>
      <c r="D36" s="80"/>
      <c r="E36" s="80"/>
      <c r="F36" s="8"/>
      <c r="G36" s="14"/>
      <c r="H36" s="14"/>
      <c r="I36" s="14"/>
      <c r="J36" s="2"/>
    </row>
    <row r="37" spans="1:10" ht="12.75" customHeight="1" x14ac:dyDescent="0.3">
      <c r="A37" s="2"/>
      <c r="B37" s="2"/>
      <c r="C37" s="2"/>
      <c r="D37" s="2"/>
      <c r="E37" s="2"/>
      <c r="F37" s="2"/>
      <c r="G37" s="27"/>
      <c r="H37" s="27"/>
      <c r="I37" s="27"/>
      <c r="J37" s="2"/>
    </row>
    <row r="38" spans="1:10" ht="15.15" customHeight="1" x14ac:dyDescent="0.3">
      <c r="A38" s="28"/>
      <c r="B38" s="28"/>
      <c r="C38" s="28"/>
      <c r="D38" s="28"/>
      <c r="E38" s="28"/>
      <c r="F38" s="28"/>
      <c r="G38" s="29"/>
      <c r="H38" s="29"/>
      <c r="I38" s="29"/>
      <c r="J38" s="2"/>
    </row>
    <row r="39" spans="1:10" ht="15.6" x14ac:dyDescent="0.3">
      <c r="A39" s="38" t="s">
        <v>98</v>
      </c>
    </row>
  </sheetData>
  <mergeCells count="5">
    <mergeCell ref="A1:E1"/>
    <mergeCell ref="A2:I2"/>
    <mergeCell ref="A3:I3"/>
    <mergeCell ref="A4:I4"/>
    <mergeCell ref="A36:E36"/>
  </mergeCells>
  <pageMargins left="0.41" right="0.28999999999999998" top="0.59055118110236227" bottom="0.59055118110236227" header="0.39370078740157483" footer="0.51181102362204722"/>
  <pageSetup paperSize="9" scale="44" fitToHeight="0" orientation="portrait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L38"/>
  <sheetViews>
    <sheetView showGridLines="0" zoomScaleNormal="100" zoomScaleSheetLayoutView="100" workbookViewId="0">
      <pane ySplit="5" topLeftCell="A8" activePane="bottomLeft" state="frozen"/>
      <selection pane="bottomLeft" activeCell="L10" sqref="L10"/>
    </sheetView>
  </sheetViews>
  <sheetFormatPr defaultColWidth="9.109375" defaultRowHeight="14.4" outlineLevelRow="7" x14ac:dyDescent="0.3"/>
  <cols>
    <col min="1" max="1" width="57.109375" style="1" customWidth="1"/>
    <col min="2" max="3" width="7.6640625" style="1" customWidth="1"/>
    <col min="4" max="4" width="10.6640625" style="1" customWidth="1"/>
    <col min="5" max="5" width="7.6640625" style="1" customWidth="1"/>
    <col min="6" max="6" width="20.6640625" style="1" customWidth="1"/>
    <col min="7" max="7" width="15.109375" style="1" customWidth="1"/>
    <col min="8" max="9" width="14.6640625" style="1" customWidth="1"/>
    <col min="10" max="10" width="13.6640625" style="1" customWidth="1"/>
    <col min="11" max="11" width="9.109375" style="1"/>
    <col min="12" max="12" width="12.44140625" style="1" bestFit="1" customWidth="1"/>
    <col min="13" max="16384" width="9.109375" style="1"/>
  </cols>
  <sheetData>
    <row r="1" spans="1:12" x14ac:dyDescent="0.3">
      <c r="A1" s="76"/>
      <c r="B1" s="76"/>
      <c r="C1" s="76"/>
      <c r="D1" s="76"/>
      <c r="E1" s="76"/>
      <c r="F1" s="12"/>
      <c r="G1" s="2"/>
      <c r="H1" s="2"/>
      <c r="I1" s="2"/>
      <c r="J1" s="2"/>
    </row>
    <row r="2" spans="1:12" ht="15.75" customHeight="1" x14ac:dyDescent="0.3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2"/>
    </row>
    <row r="3" spans="1:12" ht="15.75" customHeight="1" x14ac:dyDescent="0.3">
      <c r="A3" s="77" t="s">
        <v>67</v>
      </c>
      <c r="B3" s="77"/>
      <c r="C3" s="77"/>
      <c r="D3" s="77"/>
      <c r="E3" s="77"/>
      <c r="F3" s="77"/>
      <c r="G3" s="77"/>
      <c r="H3" s="77"/>
      <c r="I3" s="77"/>
      <c r="J3" s="2"/>
    </row>
    <row r="4" spans="1:12" ht="12" customHeight="1" x14ac:dyDescent="0.3">
      <c r="A4" s="78"/>
      <c r="B4" s="78"/>
      <c r="C4" s="78"/>
      <c r="D4" s="78"/>
      <c r="E4" s="78"/>
      <c r="F4" s="78"/>
      <c r="G4" s="78"/>
      <c r="H4" s="78"/>
      <c r="I4" s="78"/>
      <c r="J4" s="2"/>
    </row>
    <row r="5" spans="1:12" ht="42.75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54</v>
      </c>
      <c r="G5" s="3" t="s">
        <v>7</v>
      </c>
      <c r="H5" s="3" t="s">
        <v>8</v>
      </c>
      <c r="I5" s="3" t="s">
        <v>69</v>
      </c>
      <c r="J5" s="2"/>
    </row>
    <row r="6" spans="1:12" outlineLevel="5" x14ac:dyDescent="0.3">
      <c r="A6" s="4" t="s">
        <v>22</v>
      </c>
      <c r="B6" s="5" t="s">
        <v>9</v>
      </c>
      <c r="C6" s="5" t="s">
        <v>23</v>
      </c>
      <c r="D6" s="5" t="s">
        <v>21</v>
      </c>
      <c r="E6" s="5"/>
      <c r="F6" s="5"/>
      <c r="G6" s="13">
        <f>G7+G8+G9+G10+G11+G12+G13+G14+G17+G20+G23+G24+G25+G28+G29+G30+G31+G32</f>
        <v>78021420</v>
      </c>
      <c r="H6" s="13">
        <f t="shared" ref="H6:I6" si="0">H7+H8+H9+H10+H11+H12+H13+H14+H17+H20+H23+H24+H25+H28+H29+H30+H31+H32</f>
        <v>85981942</v>
      </c>
      <c r="I6" s="13">
        <f t="shared" si="0"/>
        <v>93001012.469999999</v>
      </c>
      <c r="J6" s="2"/>
    </row>
    <row r="7" spans="1:12" ht="52.8" outlineLevel="7" x14ac:dyDescent="0.3">
      <c r="A7" s="4" t="s">
        <v>70</v>
      </c>
      <c r="B7" s="16">
        <v>920</v>
      </c>
      <c r="C7" s="16">
        <v>702</v>
      </c>
      <c r="D7" s="16" t="s">
        <v>82</v>
      </c>
      <c r="E7" s="16">
        <v>612</v>
      </c>
      <c r="F7" s="16" t="s">
        <v>83</v>
      </c>
      <c r="G7" s="44">
        <v>286513</v>
      </c>
      <c r="H7" s="44">
        <v>282439</v>
      </c>
      <c r="I7" s="44">
        <v>282439</v>
      </c>
      <c r="J7" s="71">
        <f>I7+H7+G7</f>
        <v>851391</v>
      </c>
    </row>
    <row r="8" spans="1:12" ht="26.4" outlineLevel="7" x14ac:dyDescent="0.3">
      <c r="A8" s="4" t="s">
        <v>14</v>
      </c>
      <c r="B8" s="5" t="s">
        <v>9</v>
      </c>
      <c r="C8" s="5" t="s">
        <v>23</v>
      </c>
      <c r="D8" s="5" t="s">
        <v>25</v>
      </c>
      <c r="E8" s="5" t="s">
        <v>13</v>
      </c>
      <c r="F8" s="5"/>
      <c r="G8" s="13"/>
      <c r="H8" s="13"/>
      <c r="I8" s="13"/>
      <c r="J8" s="2"/>
    </row>
    <row r="9" spans="1:12" ht="26.4" outlineLevel="7" x14ac:dyDescent="0.3">
      <c r="A9" s="4" t="s">
        <v>15</v>
      </c>
      <c r="B9" s="5" t="s">
        <v>9</v>
      </c>
      <c r="C9" s="5" t="s">
        <v>23</v>
      </c>
      <c r="D9" s="5" t="s">
        <v>26</v>
      </c>
      <c r="E9" s="5" t="s">
        <v>13</v>
      </c>
      <c r="F9" s="5"/>
      <c r="G9" s="13"/>
      <c r="H9" s="13"/>
      <c r="I9" s="13"/>
      <c r="J9" s="2"/>
    </row>
    <row r="10" spans="1:12" ht="52.8" outlineLevel="7" x14ac:dyDescent="0.3">
      <c r="A10" s="4" t="s">
        <v>17</v>
      </c>
      <c r="B10" s="5" t="s">
        <v>9</v>
      </c>
      <c r="C10" s="5" t="s">
        <v>23</v>
      </c>
      <c r="D10" s="5" t="s">
        <v>27</v>
      </c>
      <c r="E10" s="5" t="s">
        <v>18</v>
      </c>
      <c r="F10" s="5"/>
      <c r="G10" s="13">
        <v>6105450</v>
      </c>
      <c r="H10" s="13">
        <v>6105450</v>
      </c>
      <c r="I10" s="13">
        <v>6105450</v>
      </c>
      <c r="J10" s="2"/>
      <c r="L10" s="11">
        <f>G7+G11+G12+G14+G20+G25+G28+G29+G30+G31+G32</f>
        <v>13351366</v>
      </c>
    </row>
    <row r="11" spans="1:12" ht="26.4" outlineLevel="7" x14ac:dyDescent="0.3">
      <c r="A11" s="4" t="s">
        <v>12</v>
      </c>
      <c r="B11" s="5" t="s">
        <v>9</v>
      </c>
      <c r="C11" s="5" t="s">
        <v>23</v>
      </c>
      <c r="D11" s="5" t="s">
        <v>27</v>
      </c>
      <c r="E11" s="5" t="s">
        <v>13</v>
      </c>
      <c r="F11" s="5"/>
      <c r="G11" s="13">
        <v>246100</v>
      </c>
      <c r="H11" s="13">
        <v>246100</v>
      </c>
      <c r="I11" s="13">
        <v>246100</v>
      </c>
      <c r="J11" s="2"/>
    </row>
    <row r="12" spans="1:12" ht="52.8" outlineLevel="7" x14ac:dyDescent="0.3">
      <c r="A12" s="4" t="s">
        <v>28</v>
      </c>
      <c r="B12" s="5" t="s">
        <v>9</v>
      </c>
      <c r="C12" s="5" t="s">
        <v>23</v>
      </c>
      <c r="D12" s="5" t="s">
        <v>29</v>
      </c>
      <c r="E12" s="5" t="s">
        <v>13</v>
      </c>
      <c r="F12" s="5" t="s">
        <v>81</v>
      </c>
      <c r="G12" s="75">
        <v>2006020</v>
      </c>
      <c r="H12" s="52">
        <v>2301873</v>
      </c>
      <c r="I12" s="52">
        <v>2301873</v>
      </c>
      <c r="J12" s="2"/>
      <c r="K12" s="54"/>
      <c r="L12" s="49"/>
    </row>
    <row r="13" spans="1:12" ht="105.6" outlineLevel="7" x14ac:dyDescent="0.3">
      <c r="A13" s="4" t="s">
        <v>19</v>
      </c>
      <c r="B13" s="5" t="s">
        <v>9</v>
      </c>
      <c r="C13" s="5" t="s">
        <v>23</v>
      </c>
      <c r="D13" s="5" t="s">
        <v>30</v>
      </c>
      <c r="E13" s="5" t="s">
        <v>18</v>
      </c>
      <c r="F13" s="5" t="s">
        <v>75</v>
      </c>
      <c r="G13" s="13">
        <v>58564604</v>
      </c>
      <c r="H13" s="13">
        <v>67218621</v>
      </c>
      <c r="I13" s="13">
        <v>74651818</v>
      </c>
      <c r="J13" s="2"/>
    </row>
    <row r="14" spans="1:12" ht="52.8" outlineLevel="7" x14ac:dyDescent="0.3">
      <c r="A14" s="4" t="s">
        <v>33</v>
      </c>
      <c r="B14" s="5" t="s">
        <v>9</v>
      </c>
      <c r="C14" s="5" t="s">
        <v>23</v>
      </c>
      <c r="D14" s="5" t="s">
        <v>31</v>
      </c>
      <c r="E14" s="5" t="s">
        <v>13</v>
      </c>
      <c r="F14" s="5" t="s">
        <v>76</v>
      </c>
      <c r="G14" s="13">
        <f>G15+G16</f>
        <v>6593025</v>
      </c>
      <c r="H14" s="13">
        <f t="shared" ref="H14" si="1">H15+H16</f>
        <v>6781684</v>
      </c>
      <c r="I14" s="13">
        <f>I15+I16</f>
        <v>7163764</v>
      </c>
      <c r="J14" s="27">
        <f>I14+H14+G14</f>
        <v>20538473</v>
      </c>
    </row>
    <row r="15" spans="1:12" outlineLevel="7" x14ac:dyDescent="0.3">
      <c r="A15" s="4"/>
      <c r="B15" s="5"/>
      <c r="C15" s="5"/>
      <c r="D15" s="5"/>
      <c r="E15" s="5" t="s">
        <v>52</v>
      </c>
      <c r="F15" s="5"/>
      <c r="G15" s="13">
        <v>4575</v>
      </c>
      <c r="H15" s="13">
        <v>4645</v>
      </c>
      <c r="I15" s="13">
        <v>4726</v>
      </c>
      <c r="J15" s="2"/>
    </row>
    <row r="16" spans="1:12" outlineLevel="7" x14ac:dyDescent="0.3">
      <c r="A16" s="4"/>
      <c r="B16" s="5"/>
      <c r="C16" s="5"/>
      <c r="D16" s="5"/>
      <c r="E16" s="5" t="s">
        <v>53</v>
      </c>
      <c r="F16" s="5" t="s">
        <v>76</v>
      </c>
      <c r="G16" s="13">
        <v>6588450</v>
      </c>
      <c r="H16" s="13">
        <v>6777039</v>
      </c>
      <c r="I16" s="13">
        <v>7159038</v>
      </c>
      <c r="J16" s="2"/>
    </row>
    <row r="17" spans="1:10" ht="52.8" outlineLevel="7" x14ac:dyDescent="0.3">
      <c r="A17" s="4" t="s">
        <v>20</v>
      </c>
      <c r="B17" s="5" t="s">
        <v>9</v>
      </c>
      <c r="C17" s="5" t="s">
        <v>23</v>
      </c>
      <c r="D17" s="5" t="s">
        <v>32</v>
      </c>
      <c r="E17" s="5" t="s">
        <v>13</v>
      </c>
      <c r="F17" s="5"/>
      <c r="G17" s="13"/>
      <c r="H17" s="13"/>
      <c r="I17" s="13"/>
      <c r="J17" s="2"/>
    </row>
    <row r="18" spans="1:10" outlineLevel="7" x14ac:dyDescent="0.3">
      <c r="A18" s="4" t="s">
        <v>52</v>
      </c>
      <c r="B18" s="5"/>
      <c r="C18" s="5"/>
      <c r="D18" s="5"/>
      <c r="E18" s="5"/>
      <c r="F18" s="5"/>
      <c r="G18" s="13"/>
      <c r="H18" s="13"/>
      <c r="I18" s="13"/>
      <c r="J18" s="2"/>
    </row>
    <row r="19" spans="1:10" outlineLevel="7" x14ac:dyDescent="0.3">
      <c r="A19" s="4"/>
      <c r="B19" s="5"/>
      <c r="C19" s="5"/>
      <c r="D19" s="5"/>
      <c r="E19" s="5"/>
      <c r="F19" s="5"/>
      <c r="G19" s="13"/>
      <c r="H19" s="13"/>
      <c r="I19" s="13"/>
      <c r="J19" s="2"/>
    </row>
    <row r="20" spans="1:10" ht="52.8" outlineLevel="7" x14ac:dyDescent="0.3">
      <c r="A20" s="4" t="s">
        <v>33</v>
      </c>
      <c r="B20" s="5" t="s">
        <v>9</v>
      </c>
      <c r="C20" s="5" t="s">
        <v>23</v>
      </c>
      <c r="D20" s="59" t="s">
        <v>34</v>
      </c>
      <c r="E20" s="59" t="s">
        <v>13</v>
      </c>
      <c r="F20" s="59" t="s">
        <v>77</v>
      </c>
      <c r="G20" s="13">
        <f>G21+G22</f>
        <v>390786</v>
      </c>
      <c r="H20" s="13">
        <f t="shared" ref="H20:I20" si="2">H21+H22</f>
        <v>410306</v>
      </c>
      <c r="I20" s="13">
        <f t="shared" si="2"/>
        <v>435558</v>
      </c>
      <c r="J20" s="2"/>
    </row>
    <row r="21" spans="1:10" outlineLevel="7" x14ac:dyDescent="0.3">
      <c r="A21" s="4"/>
      <c r="B21" s="5"/>
      <c r="C21" s="5"/>
      <c r="D21" s="5"/>
      <c r="E21" s="5" t="s">
        <v>52</v>
      </c>
      <c r="F21" s="5"/>
      <c r="G21" s="13">
        <v>310</v>
      </c>
      <c r="H21" s="13">
        <v>310</v>
      </c>
      <c r="I21" s="13">
        <v>310</v>
      </c>
      <c r="J21" s="2"/>
    </row>
    <row r="22" spans="1:10" outlineLevel="7" x14ac:dyDescent="0.3">
      <c r="A22" s="4"/>
      <c r="B22" s="5"/>
      <c r="C22" s="5"/>
      <c r="D22" s="5"/>
      <c r="E22" s="5" t="s">
        <v>53</v>
      </c>
      <c r="F22" s="59" t="s">
        <v>77</v>
      </c>
      <c r="G22" s="13">
        <v>390476</v>
      </c>
      <c r="H22" s="13">
        <v>409996</v>
      </c>
      <c r="I22" s="13">
        <v>435248</v>
      </c>
      <c r="J22" s="2"/>
    </row>
    <row r="23" spans="1:10" outlineLevel="7" x14ac:dyDescent="0.3">
      <c r="A23" s="4"/>
      <c r="B23" s="5"/>
      <c r="C23" s="5"/>
      <c r="D23" s="5"/>
      <c r="E23" s="5"/>
      <c r="F23" s="5"/>
      <c r="G23" s="13"/>
      <c r="H23" s="13"/>
      <c r="I23" s="13"/>
      <c r="J23" s="2"/>
    </row>
    <row r="24" spans="1:10" ht="79.2" outlineLevel="7" x14ac:dyDescent="0.3">
      <c r="A24" s="4" t="s">
        <v>36</v>
      </c>
      <c r="B24" s="5" t="s">
        <v>9</v>
      </c>
      <c r="C24" s="5" t="s">
        <v>23</v>
      </c>
      <c r="D24" s="5" t="s">
        <v>37</v>
      </c>
      <c r="E24" s="5" t="s">
        <v>13</v>
      </c>
      <c r="F24" s="5"/>
      <c r="G24" s="13"/>
      <c r="H24" s="13"/>
      <c r="I24" s="13"/>
      <c r="J24" s="2"/>
    </row>
    <row r="25" spans="1:10" ht="92.4" outlineLevel="7" x14ac:dyDescent="0.3">
      <c r="A25" s="4" t="s">
        <v>38</v>
      </c>
      <c r="B25" s="5" t="s">
        <v>9</v>
      </c>
      <c r="C25" s="39" t="s">
        <v>56</v>
      </c>
      <c r="D25" s="59" t="s">
        <v>86</v>
      </c>
      <c r="E25" s="59" t="s">
        <v>13</v>
      </c>
      <c r="F25" s="59" t="s">
        <v>79</v>
      </c>
      <c r="G25" s="13">
        <v>1456030</v>
      </c>
      <c r="H25" s="13">
        <v>1456030</v>
      </c>
      <c r="I25" s="13">
        <f>I26+I27</f>
        <v>611341.47</v>
      </c>
      <c r="J25" s="2"/>
    </row>
    <row r="26" spans="1:10" outlineLevel="7" x14ac:dyDescent="0.3">
      <c r="A26" s="4"/>
      <c r="B26" s="5"/>
      <c r="C26" s="39"/>
      <c r="D26" s="5"/>
      <c r="E26" s="5" t="s">
        <v>52</v>
      </c>
      <c r="F26" s="5"/>
      <c r="G26" s="13">
        <v>14563.47</v>
      </c>
      <c r="H26" s="13">
        <v>14563.47</v>
      </c>
      <c r="I26" s="13">
        <v>14563.47</v>
      </c>
      <c r="J26" s="2"/>
    </row>
    <row r="27" spans="1:10" outlineLevel="7" x14ac:dyDescent="0.3">
      <c r="A27" s="4"/>
      <c r="B27" s="5"/>
      <c r="C27" s="39"/>
      <c r="D27" s="5"/>
      <c r="E27" s="5" t="s">
        <v>53</v>
      </c>
      <c r="F27" s="59" t="s">
        <v>79</v>
      </c>
      <c r="G27" s="13">
        <f>G25-G26</f>
        <v>1441466.53</v>
      </c>
      <c r="H27" s="13">
        <f t="shared" ref="H27" si="3">H25-H26</f>
        <v>1441466.53</v>
      </c>
      <c r="I27" s="13">
        <v>596778</v>
      </c>
      <c r="J27" s="27">
        <f>G27+G26</f>
        <v>1456030</v>
      </c>
    </row>
    <row r="28" spans="1:10" outlineLevel="7" x14ac:dyDescent="0.3">
      <c r="A28" s="4" t="s">
        <v>41</v>
      </c>
      <c r="B28" s="5" t="s">
        <v>9</v>
      </c>
      <c r="C28" s="5" t="s">
        <v>40</v>
      </c>
      <c r="D28" s="5" t="s">
        <v>42</v>
      </c>
      <c r="E28" s="5" t="s">
        <v>13</v>
      </c>
      <c r="F28" s="5"/>
      <c r="G28" s="13">
        <v>10000</v>
      </c>
      <c r="H28" s="13">
        <v>10000</v>
      </c>
      <c r="I28" s="13">
        <v>10000</v>
      </c>
      <c r="J28" s="2"/>
    </row>
    <row r="29" spans="1:10" ht="39.6" outlineLevel="7" x14ac:dyDescent="0.3">
      <c r="A29" s="4" t="s">
        <v>44</v>
      </c>
      <c r="B29" s="5" t="s">
        <v>9</v>
      </c>
      <c r="C29" s="5" t="s">
        <v>43</v>
      </c>
      <c r="D29" s="5" t="s">
        <v>45</v>
      </c>
      <c r="E29" s="5" t="s">
        <v>13</v>
      </c>
      <c r="F29" s="5"/>
      <c r="G29" s="13">
        <v>88889</v>
      </c>
      <c r="H29" s="13">
        <v>88889</v>
      </c>
      <c r="I29" s="13">
        <v>88889</v>
      </c>
      <c r="J29" s="2"/>
    </row>
    <row r="30" spans="1:10" ht="39.6" outlineLevel="7" x14ac:dyDescent="0.3">
      <c r="A30" s="4" t="s">
        <v>46</v>
      </c>
      <c r="B30" s="5" t="s">
        <v>9</v>
      </c>
      <c r="C30" s="5" t="s">
        <v>23</v>
      </c>
      <c r="D30" s="70" t="s">
        <v>97</v>
      </c>
      <c r="E30" s="5" t="s">
        <v>13</v>
      </c>
      <c r="F30" s="5" t="s">
        <v>87</v>
      </c>
      <c r="G30" s="13">
        <v>470657</v>
      </c>
      <c r="H30" s="13">
        <v>500154</v>
      </c>
      <c r="I30" s="13">
        <v>523384</v>
      </c>
      <c r="J30" s="2"/>
    </row>
    <row r="31" spans="1:10" ht="39.6" outlineLevel="7" x14ac:dyDescent="0.3">
      <c r="A31" s="4" t="s">
        <v>48</v>
      </c>
      <c r="B31" s="5" t="s">
        <v>9</v>
      </c>
      <c r="C31" s="61">
        <v>709</v>
      </c>
      <c r="D31" s="70" t="s">
        <v>99</v>
      </c>
      <c r="E31" s="5" t="s">
        <v>13</v>
      </c>
      <c r="F31" s="5" t="s">
        <v>78</v>
      </c>
      <c r="G31" s="13">
        <v>580396</v>
      </c>
      <c r="H31" s="13">
        <v>580396</v>
      </c>
      <c r="I31" s="13">
        <v>580396</v>
      </c>
      <c r="J31" s="2"/>
    </row>
    <row r="32" spans="1:10" ht="52.8" outlineLevel="7" x14ac:dyDescent="0.3">
      <c r="A32" s="62" t="s">
        <v>91</v>
      </c>
      <c r="B32" s="63">
        <v>920</v>
      </c>
      <c r="C32" s="64">
        <v>702</v>
      </c>
      <c r="D32" s="65" t="s">
        <v>92</v>
      </c>
      <c r="E32" s="66">
        <v>612</v>
      </c>
      <c r="F32" s="67" t="s">
        <v>93</v>
      </c>
      <c r="G32" s="13">
        <v>1222950</v>
      </c>
      <c r="H32" s="13"/>
      <c r="I32" s="13"/>
      <c r="J32" s="2"/>
    </row>
    <row r="33" spans="1:10" outlineLevel="7" x14ac:dyDescent="0.3">
      <c r="A33" s="4"/>
      <c r="B33" s="5"/>
      <c r="C33" s="5"/>
      <c r="D33" s="5"/>
      <c r="E33" s="5"/>
      <c r="F33" s="5"/>
      <c r="G33" s="13"/>
      <c r="H33" s="13"/>
      <c r="I33" s="13"/>
      <c r="J33" s="2"/>
    </row>
    <row r="34" spans="1:10" outlineLevel="7" x14ac:dyDescent="0.3">
      <c r="A34" s="4"/>
      <c r="B34" s="5"/>
      <c r="C34" s="5"/>
      <c r="D34" s="5"/>
      <c r="E34" s="5"/>
      <c r="F34" s="5"/>
      <c r="G34" s="13"/>
      <c r="H34" s="13"/>
      <c r="I34" s="13"/>
      <c r="J34" s="2"/>
    </row>
    <row r="35" spans="1:10" ht="12.75" customHeight="1" x14ac:dyDescent="0.3">
      <c r="A35" s="80"/>
      <c r="B35" s="80"/>
      <c r="C35" s="80"/>
      <c r="D35" s="80"/>
      <c r="E35" s="80"/>
      <c r="F35" s="8"/>
      <c r="G35" s="14"/>
      <c r="H35" s="14"/>
      <c r="I35" s="14"/>
      <c r="J35" s="2"/>
    </row>
    <row r="36" spans="1:10" ht="12.75" customHeight="1" x14ac:dyDescent="0.3">
      <c r="A36" s="2"/>
      <c r="B36" s="2"/>
      <c r="C36" s="2"/>
      <c r="D36" s="2"/>
      <c r="E36" s="2"/>
      <c r="F36" s="2"/>
      <c r="G36" s="27"/>
      <c r="H36" s="27"/>
      <c r="I36" s="27"/>
      <c r="J36" s="2"/>
    </row>
    <row r="37" spans="1:10" ht="15.15" customHeight="1" x14ac:dyDescent="0.3">
      <c r="A37" s="28"/>
      <c r="B37" s="28"/>
      <c r="C37" s="28"/>
      <c r="D37" s="28"/>
      <c r="E37" s="28"/>
      <c r="F37" s="28"/>
      <c r="G37" s="29"/>
      <c r="H37" s="29"/>
      <c r="I37" s="29"/>
      <c r="J37" s="2"/>
    </row>
    <row r="38" spans="1:10" ht="15.6" x14ac:dyDescent="0.3">
      <c r="A38" s="38" t="s">
        <v>98</v>
      </c>
    </row>
  </sheetData>
  <mergeCells count="5">
    <mergeCell ref="A1:E1"/>
    <mergeCell ref="A2:I2"/>
    <mergeCell ref="A3:I3"/>
    <mergeCell ref="A4:I4"/>
    <mergeCell ref="A35:E35"/>
  </mergeCells>
  <pageMargins left="0.45" right="0.27" top="0.59055118110236227" bottom="0.59055118110236227" header="0.39370078740157483" footer="0.51181102362204722"/>
  <pageSetup paperSize="9" scale="50" fitToHeight="0" orientation="portrait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39"/>
  <sheetViews>
    <sheetView showGridLines="0" tabSelected="1" zoomScaleNormal="100" zoomScaleSheetLayoutView="100" workbookViewId="0">
      <pane ySplit="5" topLeftCell="A21" activePane="bottomLeft" state="frozen"/>
      <selection pane="bottomLeft" activeCell="F7" sqref="F7"/>
    </sheetView>
  </sheetViews>
  <sheetFormatPr defaultColWidth="9.109375" defaultRowHeight="14.4" outlineLevelRow="7" x14ac:dyDescent="0.3"/>
  <cols>
    <col min="1" max="1" width="57.109375" style="1" customWidth="1"/>
    <col min="2" max="3" width="7.6640625" style="1" customWidth="1"/>
    <col min="4" max="4" width="10.6640625" style="1" customWidth="1"/>
    <col min="5" max="5" width="7.6640625" style="1" customWidth="1"/>
    <col min="6" max="6" width="21.5546875" style="1" customWidth="1"/>
    <col min="7" max="7" width="14.5546875" style="1" customWidth="1"/>
    <col min="8" max="8" width="14.6640625" style="1" customWidth="1"/>
    <col min="9" max="9" width="14.109375" style="1" customWidth="1"/>
    <col min="10" max="10" width="12.6640625" style="1" customWidth="1"/>
    <col min="11" max="12" width="11.44140625" style="1" bestFit="1" customWidth="1"/>
    <col min="13" max="13" width="12.44140625" style="1" bestFit="1" customWidth="1"/>
    <col min="14" max="15" width="9.109375" style="1"/>
    <col min="16" max="16" width="11.44140625" style="1" bestFit="1" customWidth="1"/>
    <col min="17" max="16384" width="9.109375" style="1"/>
  </cols>
  <sheetData>
    <row r="1" spans="1:16" x14ac:dyDescent="0.3">
      <c r="A1" s="76"/>
      <c r="B1" s="76"/>
      <c r="C1" s="76"/>
      <c r="D1" s="76"/>
      <c r="E1" s="76"/>
      <c r="F1" s="12"/>
      <c r="G1" s="2"/>
      <c r="H1" s="2"/>
      <c r="I1" s="2"/>
      <c r="J1" s="2"/>
    </row>
    <row r="2" spans="1:16" ht="15.75" customHeight="1" x14ac:dyDescent="0.3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2"/>
    </row>
    <row r="3" spans="1:16" ht="15.75" customHeight="1" x14ac:dyDescent="0.3">
      <c r="A3" s="77" t="s">
        <v>66</v>
      </c>
      <c r="B3" s="77"/>
      <c r="C3" s="77"/>
      <c r="D3" s="77"/>
      <c r="E3" s="77"/>
      <c r="F3" s="77"/>
      <c r="G3" s="77"/>
      <c r="H3" s="77"/>
      <c r="I3" s="77"/>
      <c r="J3" s="2"/>
    </row>
    <row r="4" spans="1:16" ht="12" customHeight="1" x14ac:dyDescent="0.3">
      <c r="A4" s="78"/>
      <c r="B4" s="78"/>
      <c r="C4" s="78"/>
      <c r="D4" s="78"/>
      <c r="E4" s="78"/>
      <c r="F4" s="78"/>
      <c r="G4" s="78"/>
      <c r="H4" s="78"/>
      <c r="I4" s="78"/>
      <c r="J4" s="2"/>
    </row>
    <row r="5" spans="1:16" ht="42.75" customHeight="1" x14ac:dyDescent="0.3">
      <c r="A5" s="3">
        <f>SUBTOTAL(9,G7:G31)</f>
        <v>74122005.400000006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55</v>
      </c>
      <c r="G5" s="3" t="s">
        <v>7</v>
      </c>
      <c r="H5" s="3" t="s">
        <v>8</v>
      </c>
      <c r="I5" s="3" t="s">
        <v>69</v>
      </c>
      <c r="J5" s="2"/>
    </row>
    <row r="6" spans="1:16" outlineLevel="5" x14ac:dyDescent="0.3">
      <c r="A6" s="4" t="s">
        <v>22</v>
      </c>
      <c r="B6" s="5" t="s">
        <v>9</v>
      </c>
      <c r="C6" s="5" t="s">
        <v>23</v>
      </c>
      <c r="D6" s="5" t="s">
        <v>21</v>
      </c>
      <c r="E6" s="5"/>
      <c r="F6" s="5"/>
      <c r="G6" s="13">
        <f>G7+G8+G9+G10+G11+G12+G13+G14+G17+G20+G23+G24+G25+G28+G29+G30+G31+G32</f>
        <v>67773680.400000006</v>
      </c>
      <c r="H6" s="13">
        <f>H7+H8+H9+H10+H11+H12+H13+H14+H17+H20+H23+H24+H25+H28+H29+H30+H31+H32</f>
        <v>74394317</v>
      </c>
      <c r="I6" s="13">
        <f>I7+I8+I9+I10+I11+I12+I13+I14+I17+I20+I23+I24+I25+I28+I29+I30+I31+I32</f>
        <v>80184105.090000004</v>
      </c>
      <c r="J6" s="2"/>
    </row>
    <row r="7" spans="1:16" ht="52.8" outlineLevel="7" x14ac:dyDescent="0.3">
      <c r="A7" s="4" t="s">
        <v>70</v>
      </c>
      <c r="B7" s="16">
        <v>920</v>
      </c>
      <c r="C7" s="16">
        <v>702</v>
      </c>
      <c r="D7" s="16" t="s">
        <v>82</v>
      </c>
      <c r="E7" s="16">
        <v>612</v>
      </c>
      <c r="F7" s="16" t="s">
        <v>83</v>
      </c>
      <c r="G7" s="44">
        <v>286512</v>
      </c>
      <c r="H7" s="44">
        <v>282439</v>
      </c>
      <c r="I7" s="44">
        <v>282439</v>
      </c>
      <c r="J7" s="71">
        <f>I7+H7+G7</f>
        <v>851390</v>
      </c>
    </row>
    <row r="8" spans="1:16" ht="26.4" outlineLevel="7" x14ac:dyDescent="0.3">
      <c r="A8" s="4" t="s">
        <v>14</v>
      </c>
      <c r="B8" s="5" t="s">
        <v>9</v>
      </c>
      <c r="C8" s="5" t="s">
        <v>23</v>
      </c>
      <c r="D8" s="5" t="s">
        <v>25</v>
      </c>
      <c r="E8" s="5" t="s">
        <v>13</v>
      </c>
      <c r="F8" s="5"/>
      <c r="G8" s="13">
        <v>0</v>
      </c>
      <c r="H8" s="13">
        <v>0</v>
      </c>
      <c r="I8" s="13">
        <v>0</v>
      </c>
      <c r="J8" s="2"/>
    </row>
    <row r="9" spans="1:16" ht="26.4" outlineLevel="7" x14ac:dyDescent="0.3">
      <c r="A9" s="4" t="s">
        <v>15</v>
      </c>
      <c r="B9" s="5" t="s">
        <v>9</v>
      </c>
      <c r="C9" s="5" t="s">
        <v>23</v>
      </c>
      <c r="D9" s="5" t="s">
        <v>26</v>
      </c>
      <c r="E9" s="5" t="s">
        <v>13</v>
      </c>
      <c r="F9" s="5"/>
      <c r="G9" s="13">
        <v>0</v>
      </c>
      <c r="H9" s="13">
        <v>0</v>
      </c>
      <c r="I9" s="13">
        <v>0</v>
      </c>
      <c r="J9" s="2"/>
    </row>
    <row r="10" spans="1:16" ht="52.8" outlineLevel="7" x14ac:dyDescent="0.3">
      <c r="A10" s="4" t="s">
        <v>17</v>
      </c>
      <c r="B10" s="5" t="s">
        <v>9</v>
      </c>
      <c r="C10" s="5" t="s">
        <v>23</v>
      </c>
      <c r="D10" s="5" t="s">
        <v>27</v>
      </c>
      <c r="E10" s="5" t="s">
        <v>18</v>
      </c>
      <c r="F10" s="5"/>
      <c r="G10" s="13">
        <v>5292533</v>
      </c>
      <c r="H10" s="13">
        <v>5292533</v>
      </c>
      <c r="I10" s="13">
        <v>5292533</v>
      </c>
      <c r="J10" s="2"/>
    </row>
    <row r="11" spans="1:16" ht="26.4" outlineLevel="7" x14ac:dyDescent="0.3">
      <c r="A11" s="4" t="s">
        <v>12</v>
      </c>
      <c r="B11" s="5" t="s">
        <v>9</v>
      </c>
      <c r="C11" s="5" t="s">
        <v>23</v>
      </c>
      <c r="D11" s="5" t="s">
        <v>27</v>
      </c>
      <c r="E11" s="5" t="s">
        <v>13</v>
      </c>
      <c r="F11" s="5"/>
      <c r="G11" s="13">
        <v>121900</v>
      </c>
      <c r="H11" s="13">
        <v>121900</v>
      </c>
      <c r="I11" s="13">
        <v>121900</v>
      </c>
      <c r="J11" s="2"/>
    </row>
    <row r="12" spans="1:16" ht="52.8" outlineLevel="7" x14ac:dyDescent="0.3">
      <c r="A12" s="4" t="s">
        <v>28</v>
      </c>
      <c r="B12" s="5" t="s">
        <v>9</v>
      </c>
      <c r="C12" s="5" t="s">
        <v>23</v>
      </c>
      <c r="D12" s="5" t="s">
        <v>29</v>
      </c>
      <c r="E12" s="5" t="s">
        <v>13</v>
      </c>
      <c r="F12" s="5" t="s">
        <v>81</v>
      </c>
      <c r="G12" s="75">
        <v>2100000</v>
      </c>
      <c r="H12" s="13">
        <v>2350137</v>
      </c>
      <c r="I12" s="13">
        <v>2350137</v>
      </c>
      <c r="J12" s="2"/>
      <c r="K12" s="11"/>
      <c r="L12" s="49"/>
      <c r="P12" s="11"/>
    </row>
    <row r="13" spans="1:16" ht="105.6" outlineLevel="7" x14ac:dyDescent="0.3">
      <c r="A13" s="4" t="s">
        <v>19</v>
      </c>
      <c r="B13" s="5" t="s">
        <v>9</v>
      </c>
      <c r="C13" s="5" t="s">
        <v>23</v>
      </c>
      <c r="D13" s="5" t="s">
        <v>30</v>
      </c>
      <c r="E13" s="5" t="s">
        <v>18</v>
      </c>
      <c r="F13" s="5" t="s">
        <v>75</v>
      </c>
      <c r="G13" s="13">
        <v>49524218</v>
      </c>
      <c r="H13" s="13">
        <v>56842348</v>
      </c>
      <c r="I13" s="13">
        <v>63128112</v>
      </c>
      <c r="J13" s="2"/>
    </row>
    <row r="14" spans="1:16" ht="52.8" outlineLevel="7" x14ac:dyDescent="0.3">
      <c r="A14" s="4" t="s">
        <v>33</v>
      </c>
      <c r="B14" s="5" t="s">
        <v>9</v>
      </c>
      <c r="C14" s="5" t="s">
        <v>23</v>
      </c>
      <c r="D14" s="5" t="s">
        <v>31</v>
      </c>
      <c r="E14" s="5" t="s">
        <v>13</v>
      </c>
      <c r="F14" s="5" t="s">
        <v>76</v>
      </c>
      <c r="G14" s="13">
        <f>G15+G16</f>
        <v>5449293</v>
      </c>
      <c r="H14" s="13">
        <f>H15+H16</f>
        <v>5605209</v>
      </c>
      <c r="I14" s="13">
        <f>I15+I16</f>
        <v>5920975</v>
      </c>
      <c r="J14" s="27">
        <f>I14+H14+G14</f>
        <v>16975477</v>
      </c>
    </row>
    <row r="15" spans="1:16" outlineLevel="7" x14ac:dyDescent="0.3">
      <c r="A15" s="4"/>
      <c r="B15" s="5"/>
      <c r="C15" s="5"/>
      <c r="D15" s="5"/>
      <c r="E15" s="5" t="s">
        <v>52</v>
      </c>
      <c r="F15" s="5"/>
      <c r="G15" s="13">
        <v>4638</v>
      </c>
      <c r="H15" s="13">
        <v>4709</v>
      </c>
      <c r="I15" s="13">
        <v>4800</v>
      </c>
      <c r="J15" s="2"/>
    </row>
    <row r="16" spans="1:16" outlineLevel="7" x14ac:dyDescent="0.3">
      <c r="A16" s="4"/>
      <c r="B16" s="5"/>
      <c r="C16" s="5"/>
      <c r="D16" s="5"/>
      <c r="E16" s="5" t="s">
        <v>53</v>
      </c>
      <c r="F16" s="5" t="s">
        <v>76</v>
      </c>
      <c r="G16" s="13">
        <v>5444655</v>
      </c>
      <c r="H16" s="13">
        <v>5600500</v>
      </c>
      <c r="I16" s="13">
        <v>5916175</v>
      </c>
      <c r="J16" s="2"/>
    </row>
    <row r="17" spans="1:13" ht="52.8" outlineLevel="7" x14ac:dyDescent="0.3">
      <c r="A17" s="4" t="s">
        <v>20</v>
      </c>
      <c r="B17" s="5" t="s">
        <v>9</v>
      </c>
      <c r="C17" s="5" t="s">
        <v>23</v>
      </c>
      <c r="D17" s="5" t="s">
        <v>32</v>
      </c>
      <c r="E17" s="5" t="s">
        <v>13</v>
      </c>
      <c r="F17" s="5"/>
      <c r="G17" s="13"/>
      <c r="H17" s="13"/>
      <c r="I17" s="13"/>
      <c r="J17" s="2"/>
    </row>
    <row r="18" spans="1:13" outlineLevel="7" x14ac:dyDescent="0.3">
      <c r="A18" s="4" t="s">
        <v>52</v>
      </c>
      <c r="B18" s="5"/>
      <c r="C18" s="5"/>
      <c r="D18" s="5"/>
      <c r="E18" s="5" t="s">
        <v>52</v>
      </c>
      <c r="F18" s="5"/>
      <c r="G18" s="13"/>
      <c r="H18" s="13"/>
      <c r="I18" s="13"/>
      <c r="J18" s="2"/>
    </row>
    <row r="19" spans="1:13" outlineLevel="7" x14ac:dyDescent="0.3">
      <c r="A19" s="4" t="s">
        <v>53</v>
      </c>
      <c r="B19" s="5"/>
      <c r="C19" s="5"/>
      <c r="D19" s="5"/>
      <c r="E19" s="5" t="s">
        <v>53</v>
      </c>
      <c r="F19" s="5"/>
      <c r="G19" s="13"/>
      <c r="H19" s="13"/>
      <c r="I19" s="13"/>
      <c r="J19" s="2"/>
    </row>
    <row r="20" spans="1:13" ht="52.8" outlineLevel="7" x14ac:dyDescent="0.3">
      <c r="A20" s="4" t="s">
        <v>33</v>
      </c>
      <c r="B20" s="5" t="s">
        <v>9</v>
      </c>
      <c r="C20" s="5" t="s">
        <v>23</v>
      </c>
      <c r="D20" s="59" t="s">
        <v>34</v>
      </c>
      <c r="E20" s="59" t="s">
        <v>13</v>
      </c>
      <c r="F20" s="59" t="s">
        <v>77</v>
      </c>
      <c r="G20" s="13">
        <f>G21+G22</f>
        <v>565231</v>
      </c>
      <c r="H20" s="13">
        <f t="shared" ref="H20:I20" si="0">H21+H22</f>
        <v>593457</v>
      </c>
      <c r="I20" s="13">
        <f t="shared" si="0"/>
        <v>629974</v>
      </c>
      <c r="J20" s="2"/>
    </row>
    <row r="21" spans="1:13" outlineLevel="7" x14ac:dyDescent="0.3">
      <c r="A21" s="4"/>
      <c r="B21" s="5"/>
      <c r="C21" s="5"/>
      <c r="D21" s="5"/>
      <c r="E21" s="5" t="s">
        <v>52</v>
      </c>
      <c r="F21" s="5"/>
      <c r="G21" s="13">
        <v>500</v>
      </c>
      <c r="H21" s="13">
        <v>500</v>
      </c>
      <c r="I21" s="13">
        <v>500</v>
      </c>
      <c r="J21" s="2"/>
    </row>
    <row r="22" spans="1:13" outlineLevel="7" x14ac:dyDescent="0.3">
      <c r="A22" s="4"/>
      <c r="B22" s="5"/>
      <c r="C22" s="5"/>
      <c r="D22" s="5"/>
      <c r="E22" s="5" t="s">
        <v>53</v>
      </c>
      <c r="F22" s="59" t="s">
        <v>77</v>
      </c>
      <c r="G22" s="13">
        <v>564731</v>
      </c>
      <c r="H22" s="13">
        <v>592957</v>
      </c>
      <c r="I22" s="13">
        <v>629474</v>
      </c>
      <c r="J22" s="2"/>
    </row>
    <row r="23" spans="1:13" outlineLevel="7" x14ac:dyDescent="0.3">
      <c r="A23" s="4"/>
      <c r="B23" s="5"/>
      <c r="C23" s="5"/>
      <c r="D23" s="5"/>
      <c r="E23" s="5"/>
      <c r="F23" s="5"/>
      <c r="G23" s="13"/>
      <c r="H23" s="13"/>
      <c r="I23" s="13"/>
      <c r="J23" s="2"/>
    </row>
    <row r="24" spans="1:13" ht="79.2" outlineLevel="7" x14ac:dyDescent="0.3">
      <c r="A24" s="4" t="s">
        <v>36</v>
      </c>
      <c r="B24" s="5" t="s">
        <v>9</v>
      </c>
      <c r="C24" s="5" t="s">
        <v>23</v>
      </c>
      <c r="D24" s="5" t="s">
        <v>37</v>
      </c>
      <c r="E24" s="5" t="s">
        <v>13</v>
      </c>
      <c r="F24" s="5"/>
      <c r="G24" s="13"/>
      <c r="H24" s="13">
        <v>0</v>
      </c>
      <c r="I24" s="13">
        <v>0</v>
      </c>
      <c r="J24" s="2"/>
    </row>
    <row r="25" spans="1:13" ht="92.4" outlineLevel="7" x14ac:dyDescent="0.3">
      <c r="A25" s="4" t="s">
        <v>38</v>
      </c>
      <c r="B25" s="5" t="s">
        <v>9</v>
      </c>
      <c r="C25" s="39" t="s">
        <v>56</v>
      </c>
      <c r="D25" s="59" t="s">
        <v>86</v>
      </c>
      <c r="E25" s="59" t="s">
        <v>13</v>
      </c>
      <c r="F25" s="59" t="s">
        <v>79</v>
      </c>
      <c r="G25" s="13">
        <v>1514580</v>
      </c>
      <c r="H25" s="13">
        <v>1514580</v>
      </c>
      <c r="I25" s="13">
        <f>I26+I27</f>
        <v>635926.09</v>
      </c>
      <c r="J25" s="2"/>
      <c r="M25" s="11">
        <f>G7+G11+G12+G14+G20+G25+G28+G29+G30+G31+G32</f>
        <v>12956929.4</v>
      </c>
    </row>
    <row r="26" spans="1:13" outlineLevel="7" x14ac:dyDescent="0.3">
      <c r="A26" s="4"/>
      <c r="B26" s="5"/>
      <c r="C26" s="39"/>
      <c r="D26" s="5"/>
      <c r="E26" s="5" t="s">
        <v>52</v>
      </c>
      <c r="F26" s="5"/>
      <c r="G26" s="13">
        <v>15149.09</v>
      </c>
      <c r="H26" s="13">
        <v>15149.09</v>
      </c>
      <c r="I26" s="13">
        <v>15149.09</v>
      </c>
      <c r="J26" s="2"/>
    </row>
    <row r="27" spans="1:13" outlineLevel="7" x14ac:dyDescent="0.3">
      <c r="A27" s="4"/>
      <c r="B27" s="5"/>
      <c r="C27" s="39"/>
      <c r="D27" s="5"/>
      <c r="E27" s="5" t="s">
        <v>53</v>
      </c>
      <c r="F27" s="59" t="s">
        <v>79</v>
      </c>
      <c r="G27" s="13">
        <f>G25-G26</f>
        <v>1499430.91</v>
      </c>
      <c r="H27" s="13">
        <f t="shared" ref="H27" si="1">H25-H26</f>
        <v>1499430.91</v>
      </c>
      <c r="I27" s="13">
        <v>620777</v>
      </c>
      <c r="J27" s="27">
        <f>G27+G26</f>
        <v>1514580</v>
      </c>
    </row>
    <row r="28" spans="1:13" outlineLevel="7" x14ac:dyDescent="0.3">
      <c r="A28" s="4" t="s">
        <v>41</v>
      </c>
      <c r="B28" s="5" t="s">
        <v>9</v>
      </c>
      <c r="C28" s="5" t="s">
        <v>40</v>
      </c>
      <c r="D28" s="5" t="s">
        <v>42</v>
      </c>
      <c r="E28" s="5" t="s">
        <v>13</v>
      </c>
      <c r="F28" s="5"/>
      <c r="G28" s="13">
        <v>20000</v>
      </c>
      <c r="H28" s="13">
        <v>20000</v>
      </c>
      <c r="I28" s="13">
        <v>20000</v>
      </c>
      <c r="J28" s="2"/>
    </row>
    <row r="29" spans="1:13" ht="39.6" outlineLevel="7" x14ac:dyDescent="0.3">
      <c r="A29" s="4" t="s">
        <v>44</v>
      </c>
      <c r="B29" s="5" t="s">
        <v>9</v>
      </c>
      <c r="C29" s="5" t="s">
        <v>43</v>
      </c>
      <c r="D29" s="5" t="s">
        <v>45</v>
      </c>
      <c r="E29" s="5" t="s">
        <v>13</v>
      </c>
      <c r="F29" s="5"/>
      <c r="G29" s="72">
        <v>133331</v>
      </c>
      <c r="H29" s="13">
        <v>133331</v>
      </c>
      <c r="I29" s="13">
        <v>121900</v>
      </c>
      <c r="J29" s="2"/>
    </row>
    <row r="30" spans="1:13" ht="39.6" outlineLevel="7" x14ac:dyDescent="0.3">
      <c r="A30" s="4" t="s">
        <v>46</v>
      </c>
      <c r="B30" s="5" t="s">
        <v>9</v>
      </c>
      <c r="C30" s="5" t="s">
        <v>23</v>
      </c>
      <c r="D30" s="70" t="s">
        <v>97</v>
      </c>
      <c r="E30" s="5" t="s">
        <v>13</v>
      </c>
      <c r="F30" s="5" t="s">
        <v>87</v>
      </c>
      <c r="G30" s="13">
        <v>847184</v>
      </c>
      <c r="H30" s="13">
        <v>900264</v>
      </c>
      <c r="I30" s="13">
        <v>942090</v>
      </c>
      <c r="J30" s="2"/>
    </row>
    <row r="31" spans="1:13" ht="39.6" outlineLevel="7" x14ac:dyDescent="0.3">
      <c r="A31" s="4" t="s">
        <v>48</v>
      </c>
      <c r="B31" s="5" t="s">
        <v>9</v>
      </c>
      <c r="C31" s="61">
        <v>709</v>
      </c>
      <c r="D31" s="70" t="s">
        <v>99</v>
      </c>
      <c r="E31" s="5" t="s">
        <v>13</v>
      </c>
      <c r="F31" s="5" t="s">
        <v>78</v>
      </c>
      <c r="G31" s="72">
        <v>738119.4</v>
      </c>
      <c r="H31" s="13">
        <v>738119</v>
      </c>
      <c r="I31" s="13">
        <v>738119</v>
      </c>
      <c r="J31" s="2"/>
    </row>
    <row r="32" spans="1:13" ht="52.8" outlineLevel="7" x14ac:dyDescent="0.3">
      <c r="A32" s="62" t="s">
        <v>91</v>
      </c>
      <c r="B32" s="63">
        <v>920</v>
      </c>
      <c r="C32" s="64">
        <v>702</v>
      </c>
      <c r="D32" s="65" t="s">
        <v>92</v>
      </c>
      <c r="E32" s="66">
        <v>612</v>
      </c>
      <c r="F32" s="67" t="s">
        <v>93</v>
      </c>
      <c r="G32" s="13">
        <v>1180779</v>
      </c>
      <c r="H32" s="13"/>
      <c r="I32" s="13"/>
      <c r="J32" s="2"/>
    </row>
    <row r="33" spans="1:10" outlineLevel="7" x14ac:dyDescent="0.3">
      <c r="A33" s="4"/>
      <c r="B33" s="5"/>
      <c r="C33" s="5"/>
      <c r="D33" s="5"/>
      <c r="E33" s="5"/>
      <c r="F33" s="5"/>
      <c r="G33" s="13"/>
      <c r="H33" s="13"/>
      <c r="I33" s="13"/>
      <c r="J33" s="2"/>
    </row>
    <row r="34" spans="1:10" outlineLevel="7" x14ac:dyDescent="0.3">
      <c r="A34" s="4"/>
      <c r="B34" s="5"/>
      <c r="C34" s="5"/>
      <c r="D34" s="5"/>
      <c r="E34" s="5"/>
      <c r="F34" s="5" t="s">
        <v>103</v>
      </c>
      <c r="G34" s="13">
        <f>G7+G11+G12+G14+G20+G25+G28+G29+G30+G31+G32</f>
        <v>12956929.4</v>
      </c>
      <c r="H34" s="13"/>
      <c r="I34" s="13"/>
      <c r="J34" s="2"/>
    </row>
    <row r="35" spans="1:10" ht="12.75" customHeight="1" x14ac:dyDescent="0.3">
      <c r="A35" s="80"/>
      <c r="B35" s="80"/>
      <c r="C35" s="80"/>
      <c r="D35" s="80"/>
      <c r="E35" s="80"/>
      <c r="F35" s="8"/>
      <c r="G35" s="14"/>
      <c r="H35" s="14"/>
      <c r="I35" s="14"/>
      <c r="J35" s="2"/>
    </row>
    <row r="36" spans="1:10" ht="12.75" customHeight="1" x14ac:dyDescent="0.3">
      <c r="A36" s="2"/>
      <c r="B36" s="2"/>
      <c r="C36" s="2"/>
      <c r="D36" s="2"/>
      <c r="E36" s="2"/>
      <c r="F36" s="2"/>
      <c r="G36" s="27"/>
      <c r="H36" s="27"/>
      <c r="I36" s="27"/>
      <c r="J36" s="2"/>
    </row>
    <row r="37" spans="1:10" ht="15.15" customHeight="1" x14ac:dyDescent="0.3">
      <c r="A37" s="28"/>
      <c r="B37" s="28"/>
      <c r="C37" s="28"/>
      <c r="D37" s="28"/>
      <c r="E37" s="28"/>
      <c r="F37" s="28"/>
      <c r="G37" s="29"/>
      <c r="H37" s="29"/>
      <c r="I37" s="29"/>
      <c r="J37" s="2"/>
    </row>
    <row r="39" spans="1:10" ht="15.6" x14ac:dyDescent="0.3">
      <c r="A39" s="38" t="s">
        <v>98</v>
      </c>
    </row>
  </sheetData>
  <mergeCells count="5">
    <mergeCell ref="A1:E1"/>
    <mergeCell ref="A2:I2"/>
    <mergeCell ref="A3:I3"/>
    <mergeCell ref="A4:I4"/>
    <mergeCell ref="A35:E35"/>
  </mergeCells>
  <pageMargins left="0.42" right="0.23" top="0.59055118110236227" bottom="0.59055118110236227" header="0.39370078740157483" footer="0.51181102362204722"/>
  <pageSetup paperSize="9" scale="69" fitToHeight="0" orientation="landscape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E27"/>
  <sheetViews>
    <sheetView showGridLines="0" zoomScaleNormal="100" zoomScaleSheetLayoutView="100" workbookViewId="0">
      <pane ySplit="5" topLeftCell="A15" activePane="bottomLeft" state="frozen"/>
      <selection pane="bottomLeft" activeCell="S20" sqref="S20"/>
    </sheetView>
  </sheetViews>
  <sheetFormatPr defaultColWidth="9.109375" defaultRowHeight="14.4" outlineLevelRow="7" x14ac:dyDescent="0.3"/>
  <cols>
    <col min="1" max="1" width="57.109375" style="1" customWidth="1"/>
    <col min="2" max="3" width="7.6640625" style="1" customWidth="1"/>
    <col min="4" max="4" width="10.6640625" style="1" customWidth="1"/>
    <col min="5" max="5" width="7.6640625" style="1" customWidth="1"/>
    <col min="6" max="10" width="9.109375" style="1" hidden="1"/>
    <col min="11" max="11" width="11.6640625" style="1" customWidth="1"/>
    <col min="12" max="17" width="9.109375" style="1" hidden="1"/>
    <col min="18" max="19" width="11.6640625" style="1" customWidth="1"/>
    <col min="20" max="20" width="9.109375" style="1" customWidth="1"/>
    <col min="21" max="22" width="9.109375" style="1"/>
    <col min="23" max="25" width="13.5546875" style="1" bestFit="1" customWidth="1"/>
    <col min="26" max="16384" width="9.109375" style="1"/>
  </cols>
  <sheetData>
    <row r="1" spans="1:25" x14ac:dyDescent="0.3">
      <c r="A1" s="76"/>
      <c r="B1" s="76"/>
      <c r="C1" s="76"/>
      <c r="D1" s="76"/>
      <c r="E1" s="76"/>
      <c r="F1" s="76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5" ht="15.75" customHeight="1" x14ac:dyDescent="0.3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2"/>
    </row>
    <row r="3" spans="1:25" ht="15.75" customHeight="1" x14ac:dyDescent="0.3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2"/>
    </row>
    <row r="4" spans="1:25" ht="12" customHeight="1" x14ac:dyDescent="0.3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2"/>
    </row>
    <row r="5" spans="1:25" ht="42.75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6</v>
      </c>
      <c r="H5" s="3" t="s">
        <v>6</v>
      </c>
      <c r="I5" s="3" t="s">
        <v>6</v>
      </c>
      <c r="J5" s="3" t="s">
        <v>6</v>
      </c>
      <c r="K5" s="3" t="s">
        <v>7</v>
      </c>
      <c r="L5" s="3" t="s">
        <v>6</v>
      </c>
      <c r="M5" s="3" t="s">
        <v>6</v>
      </c>
      <c r="N5" s="3" t="s">
        <v>6</v>
      </c>
      <c r="O5" s="3" t="s">
        <v>6</v>
      </c>
      <c r="P5" s="3" t="s">
        <v>6</v>
      </c>
      <c r="Q5" s="3" t="s">
        <v>6</v>
      </c>
      <c r="R5" s="3" t="s">
        <v>8</v>
      </c>
      <c r="S5" s="3" t="s">
        <v>69</v>
      </c>
      <c r="T5" s="2"/>
    </row>
    <row r="6" spans="1:25" outlineLevel="5" x14ac:dyDescent="0.3">
      <c r="A6" s="4" t="s">
        <v>22</v>
      </c>
      <c r="B6" s="5" t="s">
        <v>9</v>
      </c>
      <c r="C6" s="5" t="s">
        <v>23</v>
      </c>
      <c r="D6" s="5" t="s">
        <v>21</v>
      </c>
      <c r="E6" s="5"/>
      <c r="F6" s="5" t="s">
        <v>10</v>
      </c>
      <c r="G6" s="5"/>
      <c r="H6" s="5"/>
      <c r="I6" s="5"/>
      <c r="J6" s="5"/>
      <c r="K6" s="6">
        <v>31579500</v>
      </c>
      <c r="L6" s="7">
        <v>31579500</v>
      </c>
      <c r="M6" s="7">
        <v>0</v>
      </c>
      <c r="N6" s="7">
        <v>31579500</v>
      </c>
      <c r="O6" s="7">
        <v>0</v>
      </c>
      <c r="P6" s="7">
        <v>31579500</v>
      </c>
      <c r="Q6" s="7">
        <v>0</v>
      </c>
      <c r="R6" s="6">
        <v>22232800</v>
      </c>
      <c r="S6" s="6">
        <v>27000000</v>
      </c>
      <c r="T6" s="2"/>
    </row>
    <row r="7" spans="1:25" ht="26.4" outlineLevel="7" x14ac:dyDescent="0.3">
      <c r="A7" s="4" t="s">
        <v>11</v>
      </c>
      <c r="B7" s="5" t="s">
        <v>9</v>
      </c>
      <c r="C7" s="5" t="s">
        <v>23</v>
      </c>
      <c r="D7" s="5" t="s">
        <v>24</v>
      </c>
      <c r="E7" s="5" t="s">
        <v>13</v>
      </c>
      <c r="F7" s="5" t="s">
        <v>10</v>
      </c>
      <c r="G7" s="5"/>
      <c r="H7" s="5"/>
      <c r="I7" s="5"/>
      <c r="J7" s="5"/>
      <c r="K7" s="6">
        <v>0</v>
      </c>
      <c r="L7" s="7">
        <v>19811500</v>
      </c>
      <c r="M7" s="7">
        <v>0</v>
      </c>
      <c r="N7" s="7">
        <v>19811500</v>
      </c>
      <c r="O7" s="7">
        <v>0</v>
      </c>
      <c r="P7" s="7">
        <v>19811500</v>
      </c>
      <c r="Q7" s="7">
        <v>0</v>
      </c>
      <c r="R7" s="6">
        <v>15000000</v>
      </c>
      <c r="S7" s="6">
        <v>20000000</v>
      </c>
      <c r="T7" s="2"/>
    </row>
    <row r="8" spans="1:25" ht="26.4" outlineLevel="7" x14ac:dyDescent="0.3">
      <c r="A8" s="4" t="s">
        <v>14</v>
      </c>
      <c r="B8" s="5" t="s">
        <v>9</v>
      </c>
      <c r="C8" s="5" t="s">
        <v>23</v>
      </c>
      <c r="D8" s="5" t="s">
        <v>25</v>
      </c>
      <c r="E8" s="5" t="s">
        <v>13</v>
      </c>
      <c r="F8" s="5" t="s">
        <v>10</v>
      </c>
      <c r="G8" s="5"/>
      <c r="H8" s="5"/>
      <c r="I8" s="5"/>
      <c r="J8" s="5"/>
      <c r="K8" s="6">
        <v>0</v>
      </c>
      <c r="L8" s="7">
        <v>4451000</v>
      </c>
      <c r="M8" s="7">
        <v>0</v>
      </c>
      <c r="N8" s="7">
        <v>4451000</v>
      </c>
      <c r="O8" s="7">
        <v>0</v>
      </c>
      <c r="P8" s="7">
        <v>4451000</v>
      </c>
      <c r="Q8" s="7">
        <v>0</v>
      </c>
      <c r="R8" s="6">
        <v>1210000</v>
      </c>
      <c r="S8" s="6">
        <v>0</v>
      </c>
      <c r="T8" s="2"/>
    </row>
    <row r="9" spans="1:25" ht="26.4" outlineLevel="7" x14ac:dyDescent="0.3">
      <c r="A9" s="4" t="s">
        <v>15</v>
      </c>
      <c r="B9" s="5" t="s">
        <v>9</v>
      </c>
      <c r="C9" s="5" t="s">
        <v>23</v>
      </c>
      <c r="D9" s="5" t="s">
        <v>26</v>
      </c>
      <c r="E9" s="5" t="s">
        <v>13</v>
      </c>
      <c r="F9" s="5" t="s">
        <v>10</v>
      </c>
      <c r="G9" s="5"/>
      <c r="H9" s="5"/>
      <c r="I9" s="5"/>
      <c r="J9" s="5"/>
      <c r="K9" s="6">
        <v>0</v>
      </c>
      <c r="L9" s="7">
        <v>7317000</v>
      </c>
      <c r="M9" s="7">
        <v>0</v>
      </c>
      <c r="N9" s="7">
        <v>7317000</v>
      </c>
      <c r="O9" s="7">
        <v>0</v>
      </c>
      <c r="P9" s="7">
        <v>7317000</v>
      </c>
      <c r="Q9" s="7">
        <v>0</v>
      </c>
      <c r="R9" s="6">
        <v>6022800</v>
      </c>
      <c r="S9" s="6">
        <v>7000000</v>
      </c>
      <c r="T9" s="2"/>
    </row>
    <row r="10" spans="1:25" ht="52.8" outlineLevel="7" x14ac:dyDescent="0.3">
      <c r="A10" s="4" t="s">
        <v>17</v>
      </c>
      <c r="B10" s="5" t="s">
        <v>9</v>
      </c>
      <c r="C10" s="5" t="s">
        <v>23</v>
      </c>
      <c r="D10" s="5" t="s">
        <v>27</v>
      </c>
      <c r="E10" s="5" t="s">
        <v>18</v>
      </c>
      <c r="F10" s="5" t="s">
        <v>10</v>
      </c>
      <c r="G10" s="5"/>
      <c r="H10" s="5"/>
      <c r="I10" s="5"/>
      <c r="J10" s="5"/>
      <c r="K10" s="6">
        <v>101551500</v>
      </c>
      <c r="L10" s="7">
        <v>101551500</v>
      </c>
      <c r="M10" s="7">
        <v>0</v>
      </c>
      <c r="N10" s="7">
        <v>101551500</v>
      </c>
      <c r="O10" s="7">
        <v>0</v>
      </c>
      <c r="P10" s="7">
        <v>101551500</v>
      </c>
      <c r="Q10" s="7">
        <v>0</v>
      </c>
      <c r="R10" s="6">
        <v>110264240</v>
      </c>
      <c r="S10" s="6">
        <v>117982740</v>
      </c>
      <c r="T10" s="2"/>
      <c r="Y10" s="11"/>
    </row>
    <row r="11" spans="1:25" ht="26.4" outlineLevel="7" x14ac:dyDescent="0.3">
      <c r="A11" s="4" t="s">
        <v>12</v>
      </c>
      <c r="B11" s="5" t="s">
        <v>9</v>
      </c>
      <c r="C11" s="5" t="s">
        <v>23</v>
      </c>
      <c r="D11" s="5" t="s">
        <v>27</v>
      </c>
      <c r="E11" s="5" t="s">
        <v>13</v>
      </c>
      <c r="F11" s="5" t="s">
        <v>10</v>
      </c>
      <c r="G11" s="5"/>
      <c r="H11" s="5"/>
      <c r="I11" s="5"/>
      <c r="J11" s="5"/>
      <c r="K11" s="6">
        <v>30172000</v>
      </c>
      <c r="L11" s="7">
        <v>30172000</v>
      </c>
      <c r="M11" s="7">
        <v>0</v>
      </c>
      <c r="N11" s="7">
        <v>30172000</v>
      </c>
      <c r="O11" s="7">
        <v>0</v>
      </c>
      <c r="P11" s="7">
        <v>30172000</v>
      </c>
      <c r="Q11" s="7">
        <v>0</v>
      </c>
      <c r="R11" s="6">
        <v>29172000</v>
      </c>
      <c r="S11" s="6">
        <v>29172000</v>
      </c>
      <c r="T11" s="2"/>
      <c r="Y11" s="11"/>
    </row>
    <row r="12" spans="1:25" ht="52.8" outlineLevel="7" x14ac:dyDescent="0.3">
      <c r="A12" s="4" t="s">
        <v>28</v>
      </c>
      <c r="B12" s="5" t="s">
        <v>9</v>
      </c>
      <c r="C12" s="5" t="s">
        <v>23</v>
      </c>
      <c r="D12" s="5" t="s">
        <v>29</v>
      </c>
      <c r="E12" s="5" t="s">
        <v>13</v>
      </c>
      <c r="F12" s="5" t="s">
        <v>10</v>
      </c>
      <c r="G12" s="5"/>
      <c r="H12" s="5"/>
      <c r="I12" s="5"/>
      <c r="J12" s="5"/>
      <c r="K12" s="6">
        <f>'СОШ 1'!G12+'СОШ п. Вас'!G12+гимназия!G13+Добринская!G12+Классич!G12+Маршальская!G12+Низовская!G12+Орловская!G12+Петровская!G12+Храбровская!G12+ШБ!G13+Яблоневка!G13</f>
        <v>27654480</v>
      </c>
      <c r="L12" s="7">
        <v>27654480</v>
      </c>
      <c r="M12" s="7">
        <v>0</v>
      </c>
      <c r="N12" s="7">
        <v>27654480</v>
      </c>
      <c r="O12" s="7">
        <v>0</v>
      </c>
      <c r="P12" s="7">
        <v>27654480</v>
      </c>
      <c r="Q12" s="7">
        <v>0</v>
      </c>
      <c r="R12" s="6">
        <f>'СОШ 1'!H12+'СОШ п. Вас'!H12+гимназия!H13+Добринская!H12+Классич!H12+Маршальская!H12+Низовская!H12+Орловская!H12+Петровская!H12+Храбровская!H12+ШБ!H13+Яблоневка!H13</f>
        <v>32107320</v>
      </c>
      <c r="S12" s="6">
        <f>'СОШ 1'!I12+'СОШ п. Вас'!I12+гимназия!I13+Добринская!I12+Классич!I12+Маршальская!I12+Низовская!I12+Орловская!I12+Петровская!I12+Храбровская!I12+ШБ!I13+Яблоневка!I13</f>
        <v>32107320</v>
      </c>
      <c r="T12" s="2">
        <v>27654.48</v>
      </c>
      <c r="U12" s="1">
        <v>32107.32</v>
      </c>
      <c r="V12" s="1">
        <v>32107.32</v>
      </c>
      <c r="W12" s="41"/>
      <c r="Y12" s="11"/>
    </row>
    <row r="13" spans="1:25" ht="105.6" outlineLevel="7" x14ac:dyDescent="0.3">
      <c r="A13" s="4" t="s">
        <v>19</v>
      </c>
      <c r="B13" s="5" t="s">
        <v>9</v>
      </c>
      <c r="C13" s="5" t="s">
        <v>23</v>
      </c>
      <c r="D13" s="5" t="s">
        <v>30</v>
      </c>
      <c r="E13" s="5" t="s">
        <v>18</v>
      </c>
      <c r="F13" s="5" t="s">
        <v>10</v>
      </c>
      <c r="G13" s="5"/>
      <c r="H13" s="5"/>
      <c r="I13" s="5"/>
      <c r="J13" s="5"/>
      <c r="K13" s="6">
        <v>587106080</v>
      </c>
      <c r="L13" s="7">
        <v>587106080</v>
      </c>
      <c r="M13" s="7">
        <v>0</v>
      </c>
      <c r="N13" s="7">
        <v>587106080</v>
      </c>
      <c r="O13" s="7">
        <v>0</v>
      </c>
      <c r="P13" s="7">
        <v>587106080</v>
      </c>
      <c r="Q13" s="7">
        <v>0</v>
      </c>
      <c r="R13" s="6">
        <v>612344420</v>
      </c>
      <c r="S13" s="6">
        <v>629661550</v>
      </c>
      <c r="T13" s="2"/>
    </row>
    <row r="14" spans="1:25" ht="26.4" outlineLevel="7" x14ac:dyDescent="0.3">
      <c r="A14" s="4" t="s">
        <v>12</v>
      </c>
      <c r="B14" s="5" t="s">
        <v>9</v>
      </c>
      <c r="C14" s="5" t="s">
        <v>23</v>
      </c>
      <c r="D14" s="5" t="s">
        <v>31</v>
      </c>
      <c r="E14" s="5" t="s">
        <v>13</v>
      </c>
      <c r="F14" s="5" t="s">
        <v>10</v>
      </c>
      <c r="G14" s="5"/>
      <c r="H14" s="5"/>
      <c r="I14" s="5"/>
      <c r="J14" s="5"/>
      <c r="K14" s="6">
        <v>55244984</v>
      </c>
      <c r="L14" s="7">
        <v>55244984</v>
      </c>
      <c r="M14" s="7">
        <v>0</v>
      </c>
      <c r="N14" s="7">
        <v>55244984</v>
      </c>
      <c r="O14" s="7">
        <v>0</v>
      </c>
      <c r="P14" s="7">
        <v>55244984</v>
      </c>
      <c r="Q14" s="7">
        <v>0</v>
      </c>
      <c r="R14" s="6">
        <v>56964935</v>
      </c>
      <c r="S14" s="6">
        <v>58695418</v>
      </c>
      <c r="T14" s="2"/>
    </row>
    <row r="15" spans="1:25" ht="52.8" outlineLevel="7" x14ac:dyDescent="0.3">
      <c r="A15" s="4" t="s">
        <v>20</v>
      </c>
      <c r="B15" s="5" t="s">
        <v>9</v>
      </c>
      <c r="C15" s="5" t="s">
        <v>23</v>
      </c>
      <c r="D15" s="5" t="s">
        <v>32</v>
      </c>
      <c r="E15" s="5" t="s">
        <v>13</v>
      </c>
      <c r="F15" s="5" t="s">
        <v>10</v>
      </c>
      <c r="G15" s="5"/>
      <c r="H15" s="5"/>
      <c r="I15" s="5"/>
      <c r="J15" s="5"/>
      <c r="K15" s="6">
        <v>50802100</v>
      </c>
      <c r="L15" s="7">
        <v>50802100</v>
      </c>
      <c r="M15" s="7">
        <v>0</v>
      </c>
      <c r="N15" s="7">
        <v>50802100</v>
      </c>
      <c r="O15" s="7">
        <v>0</v>
      </c>
      <c r="P15" s="7">
        <v>50802100</v>
      </c>
      <c r="Q15" s="7">
        <v>0</v>
      </c>
      <c r="R15" s="6">
        <v>16451400</v>
      </c>
      <c r="S15" s="6">
        <v>16451400</v>
      </c>
      <c r="T15" s="2"/>
    </row>
    <row r="16" spans="1:25" ht="52.8" outlineLevel="7" x14ac:dyDescent="0.3">
      <c r="A16" s="4" t="s">
        <v>33</v>
      </c>
      <c r="B16" s="5" t="s">
        <v>9</v>
      </c>
      <c r="C16" s="5" t="s">
        <v>23</v>
      </c>
      <c r="D16" s="5" t="s">
        <v>34</v>
      </c>
      <c r="E16" s="5" t="s">
        <v>13</v>
      </c>
      <c r="F16" s="5" t="s">
        <v>10</v>
      </c>
      <c r="G16" s="5"/>
      <c r="H16" s="5"/>
      <c r="I16" s="5"/>
      <c r="J16" s="5"/>
      <c r="K16" s="6">
        <v>2512132</v>
      </c>
      <c r="L16" s="7">
        <v>2512132</v>
      </c>
      <c r="M16" s="7">
        <v>0</v>
      </c>
      <c r="N16" s="7">
        <v>2512132</v>
      </c>
      <c r="O16" s="7">
        <v>0</v>
      </c>
      <c r="P16" s="7">
        <v>2512132</v>
      </c>
      <c r="Q16" s="7">
        <v>0</v>
      </c>
      <c r="R16" s="6">
        <v>2617458</v>
      </c>
      <c r="S16" s="6">
        <v>2727134</v>
      </c>
      <c r="T16" s="2">
        <v>3423.0830000000001</v>
      </c>
      <c r="U16" s="1">
        <v>3594.143</v>
      </c>
      <c r="V16" s="1">
        <v>3860.6779999999999</v>
      </c>
      <c r="W16" s="11">
        <f>T16*1000</f>
        <v>3423083</v>
      </c>
      <c r="X16" s="11">
        <f>U16*1000</f>
        <v>3594143</v>
      </c>
      <c r="Y16" s="11">
        <f>V16*1000</f>
        <v>3860678</v>
      </c>
    </row>
    <row r="17" spans="1:31" ht="39.6" outlineLevel="7" x14ac:dyDescent="0.3">
      <c r="A17" s="4" t="s">
        <v>16</v>
      </c>
      <c r="B17" s="5" t="s">
        <v>9</v>
      </c>
      <c r="C17" s="5" t="s">
        <v>23</v>
      </c>
      <c r="D17" s="5" t="s">
        <v>35</v>
      </c>
      <c r="E17" s="5" t="s">
        <v>13</v>
      </c>
      <c r="F17" s="5" t="s">
        <v>10</v>
      </c>
      <c r="G17" s="5"/>
      <c r="H17" s="5"/>
      <c r="I17" s="5"/>
      <c r="J17" s="5"/>
      <c r="K17" s="6">
        <v>320000</v>
      </c>
      <c r="L17" s="7">
        <v>320000</v>
      </c>
      <c r="M17" s="7">
        <v>0</v>
      </c>
      <c r="N17" s="7">
        <v>320000</v>
      </c>
      <c r="O17" s="7">
        <v>0</v>
      </c>
      <c r="P17" s="7">
        <v>320000</v>
      </c>
      <c r="Q17" s="7">
        <v>0</v>
      </c>
      <c r="R17" s="6">
        <v>320000</v>
      </c>
      <c r="S17" s="6">
        <v>320000</v>
      </c>
      <c r="T17" s="2"/>
    </row>
    <row r="18" spans="1:31" ht="52.8" outlineLevel="7" x14ac:dyDescent="0.3">
      <c r="A18" s="4" t="s">
        <v>70</v>
      </c>
      <c r="B18" s="5">
        <v>920</v>
      </c>
      <c r="C18" s="5" t="s">
        <v>23</v>
      </c>
      <c r="D18" s="5" t="s">
        <v>71</v>
      </c>
      <c r="E18" s="5">
        <v>612</v>
      </c>
      <c r="F18" s="5"/>
      <c r="G18" s="5"/>
      <c r="H18" s="5"/>
      <c r="I18" s="5"/>
      <c r="J18" s="5"/>
      <c r="K18" s="6">
        <f>Яблоневка!G7+ШБ!G7+Храбровская!G7+Петровская!G7+Орловская!G7+Низовская!G7+Маршальская!G7+Классич!G7+Добринская!G7+гимназия!G7+'СОШ п. Вас'!G7+'СОШ 1'!G7</f>
        <v>3438154.8</v>
      </c>
      <c r="L18" s="7"/>
      <c r="M18" s="7"/>
      <c r="N18" s="7"/>
      <c r="O18" s="7"/>
      <c r="P18" s="7"/>
      <c r="Q18" s="7"/>
      <c r="R18" s="6"/>
      <c r="S18" s="6"/>
      <c r="T18" s="2" t="s">
        <v>73</v>
      </c>
      <c r="U18" s="1">
        <v>3389.2734</v>
      </c>
      <c r="V18" s="1">
        <v>3389.2734</v>
      </c>
      <c r="W18" s="43" t="e">
        <f>T18*1000</f>
        <v>#VALUE!</v>
      </c>
      <c r="X18" s="43">
        <f>U18*1000</f>
        <v>3389273.4</v>
      </c>
      <c r="Y18" s="43">
        <f>V18*1000</f>
        <v>3389273.4</v>
      </c>
      <c r="Z18" s="42" t="e">
        <f>W18/12</f>
        <v>#VALUE!</v>
      </c>
      <c r="AA18" s="43">
        <f>X18/12</f>
        <v>282439.45</v>
      </c>
      <c r="AB18" s="43">
        <f>Y18/12</f>
        <v>282439.45</v>
      </c>
      <c r="AC18" s="43" t="e">
        <f>Z18/9</f>
        <v>#VALUE!</v>
      </c>
      <c r="AD18" s="43">
        <f t="shared" ref="AD18:AE18" si="0">AA18/9</f>
        <v>31382.161111111112</v>
      </c>
      <c r="AE18" s="43">
        <f t="shared" si="0"/>
        <v>31382.161111111112</v>
      </c>
    </row>
    <row r="19" spans="1:31" ht="79.2" outlineLevel="7" x14ac:dyDescent="0.3">
      <c r="A19" s="4" t="s">
        <v>36</v>
      </c>
      <c r="B19" s="5" t="s">
        <v>9</v>
      </c>
      <c r="C19" s="5" t="s">
        <v>23</v>
      </c>
      <c r="D19" s="5" t="s">
        <v>37</v>
      </c>
      <c r="E19" s="5" t="s">
        <v>13</v>
      </c>
      <c r="F19" s="5" t="s">
        <v>10</v>
      </c>
      <c r="G19" s="5"/>
      <c r="H19" s="5"/>
      <c r="I19" s="5"/>
      <c r="J19" s="5"/>
      <c r="K19" s="6">
        <f>Добринская!G24</f>
        <v>2500948</v>
      </c>
      <c r="L19" s="7">
        <v>15398393.6</v>
      </c>
      <c r="M19" s="7">
        <v>0</v>
      </c>
      <c r="N19" s="7">
        <v>15398393.6</v>
      </c>
      <c r="O19" s="7">
        <v>0</v>
      </c>
      <c r="P19" s="7">
        <v>15398393.6</v>
      </c>
      <c r="Q19" s="7">
        <v>0</v>
      </c>
      <c r="R19" s="6">
        <v>0</v>
      </c>
      <c r="S19" s="6">
        <v>0</v>
      </c>
      <c r="T19" s="2"/>
      <c r="Z19" s="1" t="e">
        <f>Z18*12</f>
        <v>#VALUE!</v>
      </c>
      <c r="AA19" s="1">
        <f>AA18*9*12</f>
        <v>30503460.600000001</v>
      </c>
      <c r="AB19" s="1">
        <f>AB18*9*12</f>
        <v>30503460.600000001</v>
      </c>
    </row>
    <row r="20" spans="1:31" ht="92.4" outlineLevel="7" x14ac:dyDescent="0.3">
      <c r="A20" s="4" t="s">
        <v>38</v>
      </c>
      <c r="B20" s="5" t="s">
        <v>9</v>
      </c>
      <c r="C20" s="5" t="s">
        <v>23</v>
      </c>
      <c r="D20" s="5" t="s">
        <v>39</v>
      </c>
      <c r="E20" s="5" t="s">
        <v>13</v>
      </c>
      <c r="F20" s="5" t="s">
        <v>10</v>
      </c>
      <c r="G20" s="5"/>
      <c r="H20" s="5"/>
      <c r="I20" s="5"/>
      <c r="J20" s="5"/>
      <c r="K20" s="6">
        <v>18085161</v>
      </c>
      <c r="L20" s="7">
        <v>18085161</v>
      </c>
      <c r="M20" s="7">
        <v>0</v>
      </c>
      <c r="N20" s="7">
        <v>18085161</v>
      </c>
      <c r="O20" s="7">
        <v>0</v>
      </c>
      <c r="P20" s="7">
        <v>18085161</v>
      </c>
      <c r="Q20" s="7">
        <v>0</v>
      </c>
      <c r="R20" s="6">
        <v>18085161</v>
      </c>
      <c r="S20" s="6">
        <v>18085161</v>
      </c>
      <c r="T20" s="2">
        <v>17906.099999999999</v>
      </c>
      <c r="U20" s="1">
        <v>17906.099999999999</v>
      </c>
      <c r="V20" s="1">
        <v>7413.28</v>
      </c>
    </row>
    <row r="21" spans="1:31" outlineLevel="7" x14ac:dyDescent="0.3">
      <c r="A21" s="4" t="s">
        <v>41</v>
      </c>
      <c r="B21" s="5" t="s">
        <v>9</v>
      </c>
      <c r="C21" s="5" t="s">
        <v>40</v>
      </c>
      <c r="D21" s="5" t="s">
        <v>42</v>
      </c>
      <c r="E21" s="5" t="s">
        <v>13</v>
      </c>
      <c r="F21" s="5" t="s">
        <v>10</v>
      </c>
      <c r="G21" s="5"/>
      <c r="H21" s="5"/>
      <c r="I21" s="5"/>
      <c r="J21" s="5"/>
      <c r="K21" s="6">
        <v>590000</v>
      </c>
      <c r="L21" s="7">
        <v>590000</v>
      </c>
      <c r="M21" s="7">
        <v>0</v>
      </c>
      <c r="N21" s="7">
        <v>590000</v>
      </c>
      <c r="O21" s="7">
        <v>0</v>
      </c>
      <c r="P21" s="7">
        <v>590000</v>
      </c>
      <c r="Q21" s="7">
        <v>0</v>
      </c>
      <c r="R21" s="6">
        <v>590000</v>
      </c>
      <c r="S21" s="6">
        <v>590000</v>
      </c>
      <c r="T21" s="2"/>
    </row>
    <row r="22" spans="1:31" ht="39.6" outlineLevel="7" x14ac:dyDescent="0.3">
      <c r="A22" s="4" t="s">
        <v>44</v>
      </c>
      <c r="B22" s="5" t="s">
        <v>9</v>
      </c>
      <c r="C22" s="5" t="s">
        <v>43</v>
      </c>
      <c r="D22" s="5" t="s">
        <v>45</v>
      </c>
      <c r="E22" s="5" t="s">
        <v>13</v>
      </c>
      <c r="F22" s="5" t="s">
        <v>10</v>
      </c>
      <c r="G22" s="5"/>
      <c r="H22" s="5"/>
      <c r="I22" s="5"/>
      <c r="J22" s="5"/>
      <c r="K22" s="6">
        <v>3100000</v>
      </c>
      <c r="L22" s="7">
        <v>3100000</v>
      </c>
      <c r="M22" s="7">
        <v>0</v>
      </c>
      <c r="N22" s="7">
        <v>3100000</v>
      </c>
      <c r="O22" s="7">
        <v>0</v>
      </c>
      <c r="P22" s="7">
        <v>3100000</v>
      </c>
      <c r="Q22" s="7">
        <v>0</v>
      </c>
      <c r="R22" s="6">
        <v>3700000</v>
      </c>
      <c r="S22" s="6">
        <v>4500000</v>
      </c>
      <c r="T22" s="2"/>
    </row>
    <row r="23" spans="1:31" ht="39.6" outlineLevel="7" x14ac:dyDescent="0.3">
      <c r="A23" s="4" t="s">
        <v>46</v>
      </c>
      <c r="B23" s="5" t="s">
        <v>9</v>
      </c>
      <c r="C23" s="5" t="s">
        <v>23</v>
      </c>
      <c r="D23" s="5" t="s">
        <v>47</v>
      </c>
      <c r="E23" s="5" t="s">
        <v>13</v>
      </c>
      <c r="F23" s="5" t="s">
        <v>10</v>
      </c>
      <c r="G23" s="5"/>
      <c r="H23" s="5"/>
      <c r="I23" s="5"/>
      <c r="J23" s="5"/>
      <c r="K23" s="6">
        <v>17390130</v>
      </c>
      <c r="L23" s="7">
        <v>17390130</v>
      </c>
      <c r="M23" s="7">
        <v>0</v>
      </c>
      <c r="N23" s="7">
        <v>17390130</v>
      </c>
      <c r="O23" s="7">
        <v>0</v>
      </c>
      <c r="P23" s="7">
        <v>17390130</v>
      </c>
      <c r="Q23" s="7">
        <v>0</v>
      </c>
      <c r="R23" s="6">
        <v>19948890</v>
      </c>
      <c r="S23" s="6">
        <v>20432020</v>
      </c>
      <c r="T23" s="2"/>
    </row>
    <row r="24" spans="1:31" ht="39.6" outlineLevel="7" x14ac:dyDescent="0.3">
      <c r="A24" s="4" t="s">
        <v>48</v>
      </c>
      <c r="B24" s="5" t="s">
        <v>9</v>
      </c>
      <c r="C24" s="5" t="s">
        <v>43</v>
      </c>
      <c r="D24" s="5" t="s">
        <v>49</v>
      </c>
      <c r="E24" s="5" t="s">
        <v>13</v>
      </c>
      <c r="F24" s="5" t="s">
        <v>10</v>
      </c>
      <c r="G24" s="5"/>
      <c r="H24" s="5"/>
      <c r="I24" s="5"/>
      <c r="J24" s="5"/>
      <c r="K24" s="6">
        <v>6996648</v>
      </c>
      <c r="L24" s="7">
        <v>6996648</v>
      </c>
      <c r="M24" s="7">
        <v>0</v>
      </c>
      <c r="N24" s="7">
        <v>6996648</v>
      </c>
      <c r="O24" s="7">
        <v>0</v>
      </c>
      <c r="P24" s="7">
        <v>6996648</v>
      </c>
      <c r="Q24" s="7">
        <v>0</v>
      </c>
      <c r="R24" s="6">
        <v>7336006</v>
      </c>
      <c r="S24" s="6">
        <v>8748911</v>
      </c>
      <c r="T24" s="2"/>
    </row>
    <row r="25" spans="1:31" ht="12.75" customHeight="1" x14ac:dyDescent="0.3">
      <c r="A25" s="80" t="s">
        <v>50</v>
      </c>
      <c r="B25" s="80"/>
      <c r="C25" s="80"/>
      <c r="D25" s="80"/>
      <c r="E25" s="80"/>
      <c r="F25" s="80"/>
      <c r="G25" s="8"/>
      <c r="H25" s="8"/>
      <c r="I25" s="8"/>
      <c r="J25" s="8"/>
      <c r="K25" s="9">
        <v>1581120212</v>
      </c>
      <c r="L25" s="10">
        <v>1581120212</v>
      </c>
      <c r="M25" s="10">
        <v>0</v>
      </c>
      <c r="N25" s="10">
        <v>1581120212</v>
      </c>
      <c r="O25" s="10">
        <v>0</v>
      </c>
      <c r="P25" s="10">
        <v>1581120212</v>
      </c>
      <c r="Q25" s="10">
        <v>0</v>
      </c>
      <c r="R25" s="9">
        <v>1592004229</v>
      </c>
      <c r="S25" s="9">
        <v>1658062521</v>
      </c>
      <c r="T25" s="2"/>
    </row>
    <row r="26" spans="1:31" ht="12.7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31" ht="15.15" customHeight="1" x14ac:dyDescent="0.3">
      <c r="A27" s="81" t="s">
        <v>51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2"/>
    </row>
  </sheetData>
  <mergeCells count="6">
    <mergeCell ref="A27:S27"/>
    <mergeCell ref="A1:F1"/>
    <mergeCell ref="A2:S2"/>
    <mergeCell ref="A3:S3"/>
    <mergeCell ref="A4:S4"/>
    <mergeCell ref="A25:F25"/>
  </mergeCells>
  <pageMargins left="0.78740157480314965" right="0.59055118110236227" top="0.59055118110236227" bottom="0.59055118110236227" header="0.39370078740157483" footer="0.51181102362204722"/>
  <pageSetup paperSize="9" scale="35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L39"/>
  <sheetViews>
    <sheetView showGridLines="0" zoomScaleNormal="100" zoomScaleSheetLayoutView="100" workbookViewId="0">
      <pane ySplit="5" topLeftCell="A18" activePane="bottomLeft" state="frozen"/>
      <selection pane="bottomLeft" activeCell="G15" sqref="G15"/>
    </sheetView>
  </sheetViews>
  <sheetFormatPr defaultColWidth="9.109375" defaultRowHeight="14.4" outlineLevelRow="7" x14ac:dyDescent="0.3"/>
  <cols>
    <col min="1" max="1" width="57.109375" style="1" customWidth="1"/>
    <col min="2" max="3" width="7.6640625" style="1" customWidth="1"/>
    <col min="4" max="4" width="10.6640625" style="1" customWidth="1"/>
    <col min="5" max="5" width="7.6640625" style="1" customWidth="1"/>
    <col min="6" max="6" width="22.5546875" style="1" customWidth="1"/>
    <col min="7" max="7" width="14.109375" style="1" customWidth="1"/>
    <col min="8" max="8" width="14.33203125" style="1" customWidth="1"/>
    <col min="9" max="9" width="14.44140625" style="1" customWidth="1"/>
    <col min="10" max="10" width="11.44140625" style="1" bestFit="1" customWidth="1"/>
    <col min="11" max="11" width="10" style="1" bestFit="1" customWidth="1"/>
    <col min="12" max="12" width="9.5546875" style="1" bestFit="1" customWidth="1"/>
    <col min="13" max="16384" width="9.109375" style="1"/>
  </cols>
  <sheetData>
    <row r="1" spans="1:12" x14ac:dyDescent="0.3">
      <c r="A1" s="76"/>
      <c r="B1" s="76"/>
      <c r="C1" s="76"/>
      <c r="D1" s="76"/>
      <c r="E1" s="76"/>
      <c r="F1" s="12"/>
      <c r="G1" s="2"/>
      <c r="H1" s="2"/>
      <c r="I1" s="2"/>
    </row>
    <row r="2" spans="1:12" ht="15.75" customHeight="1" x14ac:dyDescent="0.3">
      <c r="A2" s="77" t="s">
        <v>0</v>
      </c>
      <c r="B2" s="77"/>
      <c r="C2" s="77"/>
      <c r="D2" s="77"/>
      <c r="E2" s="77"/>
      <c r="F2" s="77"/>
      <c r="G2" s="77"/>
      <c r="H2" s="77"/>
      <c r="I2" s="77"/>
    </row>
    <row r="3" spans="1:12" ht="15.75" customHeight="1" x14ac:dyDescent="0.3">
      <c r="A3" s="77" t="s">
        <v>57</v>
      </c>
      <c r="B3" s="77"/>
      <c r="C3" s="77"/>
      <c r="D3" s="77"/>
      <c r="E3" s="77"/>
      <c r="F3" s="77"/>
      <c r="G3" s="77"/>
      <c r="H3" s="77"/>
      <c r="I3" s="77"/>
    </row>
    <row r="4" spans="1:12" ht="12" customHeight="1" x14ac:dyDescent="0.3">
      <c r="A4" s="78"/>
      <c r="B4" s="78"/>
      <c r="C4" s="78"/>
      <c r="D4" s="78"/>
      <c r="E4" s="78"/>
      <c r="F4" s="78"/>
      <c r="G4" s="78"/>
      <c r="H4" s="78"/>
      <c r="I4" s="78"/>
    </row>
    <row r="5" spans="1:12" ht="42.75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54</v>
      </c>
      <c r="G5" s="3" t="s">
        <v>7</v>
      </c>
      <c r="H5" s="3" t="s">
        <v>8</v>
      </c>
      <c r="I5" s="3" t="s">
        <v>69</v>
      </c>
    </row>
    <row r="6" spans="1:12" outlineLevel="5" x14ac:dyDescent="0.3">
      <c r="A6" s="4" t="s">
        <v>22</v>
      </c>
      <c r="B6" s="5" t="s">
        <v>9</v>
      </c>
      <c r="C6" s="5" t="s">
        <v>23</v>
      </c>
      <c r="D6" s="5" t="s">
        <v>21</v>
      </c>
      <c r="E6" s="5"/>
      <c r="F6" s="5"/>
      <c r="G6" s="13">
        <f>G8+G9+G10+G11+G12+G13+G14+G15+G18+G21+G24+G25+G26+G29+G30+G31+G32+G33+G7</f>
        <v>37337794.799999997</v>
      </c>
      <c r="H6" s="13">
        <f>H8+H9+H10+H11+H12+H13+H14+H15+H18+H21+H24+H25+H26+H29+H30+H31+H32+H33+H7</f>
        <v>40640926</v>
      </c>
      <c r="I6" s="13">
        <f>I8+I9+I10+I11+I12+I13+I14+I15+I18+I21+I24+I25+I26+I29+I30+I31+I32+I33+I7</f>
        <v>50705433.68</v>
      </c>
    </row>
    <row r="7" spans="1:12" ht="52.8" outlineLevel="7" x14ac:dyDescent="0.3">
      <c r="A7" s="4" t="s">
        <v>70</v>
      </c>
      <c r="B7" s="16">
        <v>920</v>
      </c>
      <c r="C7" s="16">
        <v>702</v>
      </c>
      <c r="D7" s="16" t="s">
        <v>82</v>
      </c>
      <c r="E7" s="16">
        <v>612</v>
      </c>
      <c r="F7" s="16" t="s">
        <v>83</v>
      </c>
      <c r="G7" s="44">
        <v>286512.8</v>
      </c>
      <c r="H7" s="44">
        <v>282439</v>
      </c>
      <c r="I7" s="44">
        <v>282439</v>
      </c>
    </row>
    <row r="8" spans="1:12" ht="26.4" outlineLevel="7" x14ac:dyDescent="0.3">
      <c r="A8" s="4" t="s">
        <v>11</v>
      </c>
      <c r="B8" s="5" t="s">
        <v>9</v>
      </c>
      <c r="C8" s="5" t="s">
        <v>23</v>
      </c>
      <c r="D8" s="5" t="s">
        <v>24</v>
      </c>
      <c r="E8" s="5" t="s">
        <v>13</v>
      </c>
      <c r="F8" s="5"/>
      <c r="G8" s="13">
        <v>0</v>
      </c>
      <c r="H8" s="13">
        <v>0</v>
      </c>
      <c r="I8" s="13">
        <v>7084690</v>
      </c>
    </row>
    <row r="9" spans="1:12" ht="26.4" outlineLevel="7" x14ac:dyDescent="0.3">
      <c r="A9" s="4" t="s">
        <v>14</v>
      </c>
      <c r="B9" s="5" t="s">
        <v>9</v>
      </c>
      <c r="C9" s="5" t="s">
        <v>23</v>
      </c>
      <c r="D9" s="5" t="s">
        <v>25</v>
      </c>
      <c r="E9" s="5" t="s">
        <v>13</v>
      </c>
      <c r="F9" s="5"/>
      <c r="G9" s="13"/>
      <c r="H9" s="13"/>
      <c r="I9" s="13"/>
    </row>
    <row r="10" spans="1:12" ht="26.4" outlineLevel="7" x14ac:dyDescent="0.3">
      <c r="A10" s="4" t="s">
        <v>15</v>
      </c>
      <c r="B10" s="5" t="s">
        <v>9</v>
      </c>
      <c r="C10" s="5" t="s">
        <v>23</v>
      </c>
      <c r="D10" s="5" t="s">
        <v>26</v>
      </c>
      <c r="E10" s="5" t="s">
        <v>13</v>
      </c>
      <c r="F10" s="5"/>
      <c r="G10" s="13"/>
      <c r="H10" s="13"/>
      <c r="I10" s="13"/>
    </row>
    <row r="11" spans="1:12" ht="52.8" outlineLevel="7" x14ac:dyDescent="0.3">
      <c r="A11" s="4" t="s">
        <v>17</v>
      </c>
      <c r="B11" s="5" t="s">
        <v>9</v>
      </c>
      <c r="C11" s="5" t="s">
        <v>23</v>
      </c>
      <c r="D11" s="5" t="s">
        <v>27</v>
      </c>
      <c r="E11" s="5" t="s">
        <v>18</v>
      </c>
      <c r="F11" s="5"/>
      <c r="G11" s="13">
        <v>6730189</v>
      </c>
      <c r="H11" s="13">
        <v>6730189</v>
      </c>
      <c r="I11" s="13">
        <v>6730189</v>
      </c>
    </row>
    <row r="12" spans="1:12" ht="26.4" outlineLevel="7" x14ac:dyDescent="0.3">
      <c r="A12" s="4" t="s">
        <v>12</v>
      </c>
      <c r="B12" s="5" t="s">
        <v>9</v>
      </c>
      <c r="C12" s="5" t="s">
        <v>23</v>
      </c>
      <c r="D12" s="5" t="s">
        <v>27</v>
      </c>
      <c r="E12" s="5" t="s">
        <v>13</v>
      </c>
      <c r="F12" s="5"/>
      <c r="G12" s="13">
        <v>502500</v>
      </c>
      <c r="H12" s="13">
        <v>502500</v>
      </c>
      <c r="I12" s="13">
        <v>502500</v>
      </c>
    </row>
    <row r="13" spans="1:12" ht="52.8" outlineLevel="7" x14ac:dyDescent="0.3">
      <c r="A13" s="4" t="s">
        <v>28</v>
      </c>
      <c r="B13" s="5" t="s">
        <v>9</v>
      </c>
      <c r="C13" s="5" t="s">
        <v>23</v>
      </c>
      <c r="D13" s="5" t="s">
        <v>29</v>
      </c>
      <c r="E13" s="5" t="s">
        <v>13</v>
      </c>
      <c r="F13" s="5" t="s">
        <v>81</v>
      </c>
      <c r="G13" s="52">
        <v>805196</v>
      </c>
      <c r="H13" s="13">
        <v>900000</v>
      </c>
      <c r="I13" s="13">
        <v>900000</v>
      </c>
      <c r="L13" s="49"/>
    </row>
    <row r="14" spans="1:12" ht="105.6" outlineLevel="7" x14ac:dyDescent="0.3">
      <c r="A14" s="4" t="s">
        <v>19</v>
      </c>
      <c r="B14" s="5" t="s">
        <v>9</v>
      </c>
      <c r="C14" s="5" t="s">
        <v>23</v>
      </c>
      <c r="D14" s="5" t="s">
        <v>30</v>
      </c>
      <c r="E14" s="5" t="s">
        <v>18</v>
      </c>
      <c r="F14" s="5" t="s">
        <v>75</v>
      </c>
      <c r="G14" s="13">
        <v>25161496</v>
      </c>
      <c r="H14" s="13">
        <v>28879578</v>
      </c>
      <c r="I14" s="13">
        <v>32073151</v>
      </c>
      <c r="J14" s="55"/>
    </row>
    <row r="15" spans="1:12" ht="52.8" outlineLevel="7" x14ac:dyDescent="0.3">
      <c r="A15" s="4" t="s">
        <v>33</v>
      </c>
      <c r="B15" s="5" t="s">
        <v>9</v>
      </c>
      <c r="C15" s="5" t="s">
        <v>23</v>
      </c>
      <c r="D15" s="5" t="s">
        <v>31</v>
      </c>
      <c r="E15" s="5" t="s">
        <v>13</v>
      </c>
      <c r="F15" s="5" t="s">
        <v>76</v>
      </c>
      <c r="G15" s="13">
        <f>G16+G17</f>
        <v>1531923</v>
      </c>
      <c r="H15" s="13">
        <f>H16+H17</f>
        <v>1575756</v>
      </c>
      <c r="I15" s="13">
        <f>I16+I17</f>
        <v>1664460</v>
      </c>
      <c r="J15" s="11">
        <f>I15+H15+G15</f>
        <v>4772139</v>
      </c>
    </row>
    <row r="16" spans="1:12" outlineLevel="7" x14ac:dyDescent="0.3">
      <c r="A16" s="4"/>
      <c r="B16" s="5"/>
      <c r="C16" s="5"/>
      <c r="D16" s="5"/>
      <c r="E16" s="5" t="s">
        <v>52</v>
      </c>
      <c r="F16" s="5" t="s">
        <v>76</v>
      </c>
      <c r="G16" s="13">
        <v>1357</v>
      </c>
      <c r="H16" s="13">
        <v>1384</v>
      </c>
      <c r="I16" s="13">
        <v>1340</v>
      </c>
    </row>
    <row r="17" spans="1:11" outlineLevel="7" x14ac:dyDescent="0.3">
      <c r="A17" s="4"/>
      <c r="B17" s="5"/>
      <c r="C17" s="5"/>
      <c r="D17" s="5"/>
      <c r="E17" s="5" t="s">
        <v>53</v>
      </c>
      <c r="F17" s="5" t="s">
        <v>76</v>
      </c>
      <c r="G17" s="13">
        <v>1530566</v>
      </c>
      <c r="H17" s="13">
        <v>1574372</v>
      </c>
      <c r="I17" s="13">
        <v>1663120</v>
      </c>
    </row>
    <row r="18" spans="1:11" ht="52.8" outlineLevel="7" x14ac:dyDescent="0.3">
      <c r="A18" s="4" t="s">
        <v>20</v>
      </c>
      <c r="B18" s="5" t="s">
        <v>9</v>
      </c>
      <c r="C18" s="5" t="s">
        <v>23</v>
      </c>
      <c r="D18" s="5" t="s">
        <v>32</v>
      </c>
      <c r="E18" s="5" t="s">
        <v>13</v>
      </c>
      <c r="F18" s="5"/>
      <c r="G18" s="13"/>
      <c r="H18" s="13"/>
      <c r="I18" s="13"/>
    </row>
    <row r="19" spans="1:11" outlineLevel="7" x14ac:dyDescent="0.3">
      <c r="A19" s="4"/>
      <c r="B19" s="5"/>
      <c r="C19" s="5"/>
      <c r="D19" s="5"/>
      <c r="E19" s="5" t="s">
        <v>52</v>
      </c>
      <c r="F19" s="5"/>
      <c r="G19" s="13"/>
      <c r="H19" s="13"/>
      <c r="I19" s="13"/>
    </row>
    <row r="20" spans="1:11" outlineLevel="7" x14ac:dyDescent="0.3">
      <c r="A20" s="4"/>
      <c r="B20" s="5"/>
      <c r="C20" s="5"/>
      <c r="D20" s="5"/>
      <c r="E20" s="5" t="s">
        <v>53</v>
      </c>
      <c r="F20" s="5"/>
      <c r="G20" s="13"/>
      <c r="H20" s="13"/>
      <c r="I20" s="13"/>
    </row>
    <row r="21" spans="1:11" ht="52.8" outlineLevel="7" x14ac:dyDescent="0.3">
      <c r="A21" s="4" t="s">
        <v>33</v>
      </c>
      <c r="B21" s="5" t="s">
        <v>9</v>
      </c>
      <c r="C21" s="61" t="s">
        <v>23</v>
      </c>
      <c r="D21" s="59" t="s">
        <v>34</v>
      </c>
      <c r="E21" s="5" t="s">
        <v>13</v>
      </c>
      <c r="F21" s="5"/>
      <c r="G21" s="13">
        <f>G22+G23</f>
        <v>288666</v>
      </c>
      <c r="H21" s="13">
        <f t="shared" ref="H21:I21" si="0">H22+H23</f>
        <v>303073</v>
      </c>
      <c r="I21" s="13">
        <f t="shared" si="0"/>
        <v>321738</v>
      </c>
    </row>
    <row r="22" spans="1:11" outlineLevel="7" x14ac:dyDescent="0.3">
      <c r="A22" s="4"/>
      <c r="B22" s="5"/>
      <c r="C22" s="5"/>
      <c r="D22" s="5"/>
      <c r="E22" s="5" t="s">
        <v>52</v>
      </c>
      <c r="F22" s="5"/>
      <c r="G22" s="13">
        <v>250</v>
      </c>
      <c r="H22" s="13">
        <v>250</v>
      </c>
      <c r="I22" s="13">
        <v>250</v>
      </c>
    </row>
    <row r="23" spans="1:11" outlineLevel="7" x14ac:dyDescent="0.3">
      <c r="A23" s="4"/>
      <c r="B23" s="5"/>
      <c r="C23" s="5"/>
      <c r="D23" s="5"/>
      <c r="E23" s="5" t="s">
        <v>53</v>
      </c>
      <c r="F23" s="59" t="s">
        <v>77</v>
      </c>
      <c r="G23" s="13">
        <v>288416</v>
      </c>
      <c r="H23" s="13">
        <v>302823</v>
      </c>
      <c r="I23" s="13">
        <v>321488</v>
      </c>
    </row>
    <row r="24" spans="1:11" outlineLevel="7" x14ac:dyDescent="0.3">
      <c r="A24" s="4"/>
      <c r="B24" s="5"/>
      <c r="C24" s="5"/>
      <c r="D24" s="5"/>
      <c r="E24" s="5"/>
      <c r="F24" s="5"/>
      <c r="G24" s="13"/>
      <c r="H24" s="13"/>
      <c r="I24" s="13"/>
    </row>
    <row r="25" spans="1:11" outlineLevel="7" x14ac:dyDescent="0.3">
      <c r="A25" s="4"/>
      <c r="B25" s="5"/>
      <c r="C25" s="5"/>
      <c r="D25" s="5"/>
      <c r="E25" s="5"/>
      <c r="F25" s="5"/>
      <c r="G25" s="13"/>
      <c r="H25" s="13"/>
      <c r="I25" s="13"/>
    </row>
    <row r="26" spans="1:11" ht="92.4" outlineLevel="7" x14ac:dyDescent="0.3">
      <c r="A26" s="4" t="s">
        <v>38</v>
      </c>
      <c r="B26" s="5" t="s">
        <v>9</v>
      </c>
      <c r="C26" s="39" t="s">
        <v>56</v>
      </c>
      <c r="D26" s="5" t="s">
        <v>86</v>
      </c>
      <c r="E26" s="5" t="s">
        <v>13</v>
      </c>
      <c r="F26" s="5"/>
      <c r="G26" s="13">
        <f>G28+G27</f>
        <v>589479</v>
      </c>
      <c r="H26" s="13">
        <f>H28+H27</f>
        <v>589479</v>
      </c>
      <c r="I26" s="13">
        <f>I28+I27</f>
        <v>247498.68</v>
      </c>
      <c r="J26" s="11"/>
    </row>
    <row r="27" spans="1:11" outlineLevel="7" x14ac:dyDescent="0.3">
      <c r="A27" s="4"/>
      <c r="B27" s="5"/>
      <c r="C27" s="39"/>
      <c r="D27" s="5"/>
      <c r="E27" s="5" t="s">
        <v>52</v>
      </c>
      <c r="F27" s="5"/>
      <c r="G27" s="13">
        <v>5905.36</v>
      </c>
      <c r="H27" s="13">
        <v>5905.36</v>
      </c>
      <c r="I27" s="13">
        <v>5895.68</v>
      </c>
    </row>
    <row r="28" spans="1:11" outlineLevel="7" x14ac:dyDescent="0.3">
      <c r="A28" s="4"/>
      <c r="B28" s="5"/>
      <c r="C28" s="39"/>
      <c r="D28" s="5"/>
      <c r="E28" s="5" t="s">
        <v>53</v>
      </c>
      <c r="F28" s="59" t="s">
        <v>79</v>
      </c>
      <c r="G28" s="13">
        <v>583573.64</v>
      </c>
      <c r="H28" s="13">
        <v>583573.64</v>
      </c>
      <c r="I28" s="13">
        <v>241603</v>
      </c>
      <c r="J28" s="11">
        <f>I28+I27</f>
        <v>247498.68</v>
      </c>
      <c r="K28" s="11"/>
    </row>
    <row r="29" spans="1:11" outlineLevel="7" x14ac:dyDescent="0.3">
      <c r="A29" s="4" t="s">
        <v>41</v>
      </c>
      <c r="B29" s="5" t="s">
        <v>9</v>
      </c>
      <c r="C29" s="5" t="s">
        <v>40</v>
      </c>
      <c r="D29" s="5" t="s">
        <v>42</v>
      </c>
      <c r="E29" s="5" t="s">
        <v>13</v>
      </c>
      <c r="F29" s="5"/>
      <c r="G29" s="13">
        <v>10000</v>
      </c>
      <c r="H29" s="13">
        <v>10000</v>
      </c>
      <c r="I29" s="13">
        <v>10000</v>
      </c>
    </row>
    <row r="30" spans="1:11" ht="39.6" outlineLevel="7" x14ac:dyDescent="0.3">
      <c r="A30" s="4" t="s">
        <v>44</v>
      </c>
      <c r="B30" s="5" t="s">
        <v>9</v>
      </c>
      <c r="C30" s="5" t="s">
        <v>40</v>
      </c>
      <c r="D30" s="39" t="s">
        <v>96</v>
      </c>
      <c r="E30" s="5" t="s">
        <v>13</v>
      </c>
      <c r="F30" s="5"/>
      <c r="G30" s="13">
        <v>111112</v>
      </c>
      <c r="H30" s="13">
        <v>111112</v>
      </c>
      <c r="I30" s="13">
        <v>111112</v>
      </c>
    </row>
    <row r="31" spans="1:11" ht="39.6" outlineLevel="7" x14ac:dyDescent="0.3">
      <c r="A31" s="4" t="s">
        <v>46</v>
      </c>
      <c r="B31" s="5" t="s">
        <v>9</v>
      </c>
      <c r="C31" s="5" t="s">
        <v>23</v>
      </c>
      <c r="D31" s="5" t="s">
        <v>97</v>
      </c>
      <c r="E31" s="5" t="s">
        <v>13</v>
      </c>
      <c r="F31" s="5" t="s">
        <v>87</v>
      </c>
      <c r="G31" s="13">
        <v>422472</v>
      </c>
      <c r="H31" s="13">
        <v>448940</v>
      </c>
      <c r="I31" s="13">
        <v>469796</v>
      </c>
    </row>
    <row r="32" spans="1:11" ht="39.6" outlineLevel="7" x14ac:dyDescent="0.3">
      <c r="A32" s="4" t="s">
        <v>48</v>
      </c>
      <c r="B32" s="5" t="s">
        <v>9</v>
      </c>
      <c r="C32" s="61">
        <v>709</v>
      </c>
      <c r="D32" s="70" t="s">
        <v>99</v>
      </c>
      <c r="E32" s="5" t="s">
        <v>13</v>
      </c>
      <c r="F32" s="5" t="s">
        <v>78</v>
      </c>
      <c r="G32" s="13">
        <v>307860</v>
      </c>
      <c r="H32" s="13">
        <v>307860</v>
      </c>
      <c r="I32" s="13">
        <v>307860</v>
      </c>
    </row>
    <row r="33" spans="1:9" ht="52.8" outlineLevel="7" x14ac:dyDescent="0.3">
      <c r="A33" s="62" t="s">
        <v>91</v>
      </c>
      <c r="B33" s="63">
        <v>920</v>
      </c>
      <c r="C33" s="64">
        <v>702</v>
      </c>
      <c r="D33" s="65" t="s">
        <v>92</v>
      </c>
      <c r="E33" s="66">
        <v>612</v>
      </c>
      <c r="F33" s="67" t="s">
        <v>93</v>
      </c>
      <c r="G33" s="13">
        <v>590389</v>
      </c>
      <c r="H33" s="13"/>
      <c r="I33" s="13"/>
    </row>
    <row r="34" spans="1:9" outlineLevel="7" x14ac:dyDescent="0.3">
      <c r="A34" s="4"/>
      <c r="B34" s="5"/>
      <c r="C34" s="5"/>
      <c r="D34" s="5"/>
      <c r="E34" s="5"/>
      <c r="F34" s="5"/>
      <c r="G34" s="13"/>
      <c r="H34" s="13"/>
      <c r="I34" s="13"/>
    </row>
    <row r="35" spans="1:9" ht="12.75" customHeight="1" x14ac:dyDescent="0.3">
      <c r="A35" s="4"/>
      <c r="B35" s="5"/>
      <c r="C35" s="5"/>
      <c r="D35" s="5"/>
      <c r="E35" s="5"/>
      <c r="F35" s="5"/>
      <c r="G35" s="13"/>
      <c r="H35" s="13"/>
      <c r="I35" s="13"/>
    </row>
    <row r="36" spans="1:9" ht="12.75" customHeight="1" x14ac:dyDescent="0.3">
      <c r="A36" s="79"/>
      <c r="B36" s="79"/>
      <c r="C36" s="79"/>
      <c r="D36" s="79"/>
      <c r="E36" s="79"/>
      <c r="F36" s="30"/>
      <c r="G36" s="31"/>
      <c r="H36" s="31"/>
      <c r="I36" s="31"/>
    </row>
    <row r="37" spans="1:9" ht="15.15" customHeight="1" x14ac:dyDescent="0.3">
      <c r="A37" s="32"/>
      <c r="B37" s="32"/>
      <c r="C37" s="32"/>
      <c r="D37" s="32"/>
      <c r="E37" s="32"/>
      <c r="F37" s="32"/>
      <c r="G37" s="33"/>
      <c r="H37" s="33"/>
      <c r="I37" s="33"/>
    </row>
    <row r="38" spans="1:9" x14ac:dyDescent="0.3">
      <c r="A38" s="34"/>
      <c r="B38" s="34"/>
      <c r="C38" s="34"/>
      <c r="D38" s="34"/>
      <c r="E38" s="34"/>
      <c r="F38" s="34"/>
      <c r="G38" s="35"/>
      <c r="H38" s="35"/>
      <c r="I38" s="35"/>
    </row>
    <row r="39" spans="1:9" ht="15.6" x14ac:dyDescent="0.3">
      <c r="A39" s="38" t="s">
        <v>98</v>
      </c>
    </row>
  </sheetData>
  <mergeCells count="5">
    <mergeCell ref="A1:E1"/>
    <mergeCell ref="A2:I2"/>
    <mergeCell ref="A3:I3"/>
    <mergeCell ref="A4:I4"/>
    <mergeCell ref="A36:E36"/>
  </mergeCells>
  <pageMargins left="0.47" right="0.21" top="0.59055118110236227" bottom="0.59055118110236227" header="0.39370078740157483" footer="0.51181102362204722"/>
  <pageSetup paperSize="9" scale="57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L40"/>
  <sheetViews>
    <sheetView showGridLines="0" zoomScaleNormal="100" zoomScaleSheetLayoutView="100" workbookViewId="0">
      <pane ySplit="5" topLeftCell="A6" activePane="bottomLeft" state="frozen"/>
      <selection pane="bottomLeft" activeCell="L11" sqref="L11"/>
    </sheetView>
  </sheetViews>
  <sheetFormatPr defaultColWidth="9.109375" defaultRowHeight="14.4" outlineLevelRow="7" x14ac:dyDescent="0.3"/>
  <cols>
    <col min="1" max="1" width="57.109375" style="1" customWidth="1"/>
    <col min="2" max="3" width="7.6640625" style="1" customWidth="1"/>
    <col min="4" max="4" width="10.6640625" style="1" customWidth="1"/>
    <col min="5" max="5" width="7.6640625" style="1" customWidth="1"/>
    <col min="6" max="6" width="21.88671875" style="1" customWidth="1"/>
    <col min="7" max="7" width="14.44140625" style="1" customWidth="1"/>
    <col min="8" max="8" width="15.6640625" style="1" customWidth="1"/>
    <col min="9" max="9" width="15.88671875" style="1" customWidth="1"/>
    <col min="10" max="10" width="14.33203125" style="1" customWidth="1"/>
    <col min="11" max="11" width="9.109375" style="1"/>
    <col min="12" max="12" width="12.44140625" style="1" bestFit="1" customWidth="1"/>
    <col min="13" max="16384" width="9.109375" style="1"/>
  </cols>
  <sheetData>
    <row r="1" spans="1:12" x14ac:dyDescent="0.3">
      <c r="A1" s="76"/>
      <c r="B1" s="76"/>
      <c r="C1" s="76"/>
      <c r="D1" s="76"/>
      <c r="E1" s="76"/>
      <c r="F1" s="12"/>
      <c r="G1" s="2"/>
      <c r="H1" s="2"/>
      <c r="I1" s="2"/>
      <c r="J1" s="2"/>
    </row>
    <row r="2" spans="1:12" ht="15.75" customHeight="1" x14ac:dyDescent="0.3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2"/>
    </row>
    <row r="3" spans="1:12" ht="15.75" customHeight="1" x14ac:dyDescent="0.3">
      <c r="A3" s="77" t="s">
        <v>58</v>
      </c>
      <c r="B3" s="77"/>
      <c r="C3" s="77"/>
      <c r="D3" s="77"/>
      <c r="E3" s="77"/>
      <c r="F3" s="77"/>
      <c r="G3" s="77"/>
      <c r="H3" s="77"/>
      <c r="I3" s="77"/>
      <c r="J3" s="2"/>
    </row>
    <row r="4" spans="1:12" ht="12" customHeight="1" x14ac:dyDescent="0.3">
      <c r="A4" s="78"/>
      <c r="B4" s="78"/>
      <c r="C4" s="78"/>
      <c r="D4" s="78"/>
      <c r="E4" s="78"/>
      <c r="F4" s="78"/>
      <c r="G4" s="78"/>
      <c r="H4" s="78"/>
      <c r="I4" s="78"/>
      <c r="J4" s="2"/>
    </row>
    <row r="5" spans="1:12" ht="42.75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55</v>
      </c>
      <c r="G5" s="3" t="s">
        <v>7</v>
      </c>
      <c r="H5" s="3" t="s">
        <v>8</v>
      </c>
      <c r="I5" s="3" t="s">
        <v>69</v>
      </c>
      <c r="J5" s="2"/>
    </row>
    <row r="6" spans="1:12" outlineLevel="5" x14ac:dyDescent="0.3">
      <c r="A6" s="4" t="s">
        <v>22</v>
      </c>
      <c r="B6" s="5" t="s">
        <v>9</v>
      </c>
      <c r="C6" s="5" t="s">
        <v>23</v>
      </c>
      <c r="D6" s="5" t="s">
        <v>21</v>
      </c>
      <c r="E6" s="5"/>
      <c r="F6" s="5"/>
      <c r="G6" s="13">
        <f>G8+G9+G10+G11+G12+G13+G14+G15+G18+G21+G24+G25+G26+G29+G30+G31+G32+G33+G7+G34+G35</f>
        <v>297970735</v>
      </c>
      <c r="H6" s="13">
        <f>H8+H9+H10+H11+H12+H13+H14+H15+H18+H21+H24+H25+H26+H29+H30+H31+H32+H33+H7</f>
        <v>304279256</v>
      </c>
      <c r="I6" s="13">
        <f>I8+I9+I10+I11+I12+I13+I14+I15+I18+I21+I24+I25+I26+I29+I30+I31+I32+I33+I7</f>
        <v>320718731.06999999</v>
      </c>
      <c r="J6" s="2"/>
    </row>
    <row r="7" spans="1:12" ht="52.8" outlineLevel="5" x14ac:dyDescent="0.3">
      <c r="A7" s="4" t="s">
        <v>70</v>
      </c>
      <c r="B7" s="16">
        <v>920</v>
      </c>
      <c r="C7" s="16">
        <v>702</v>
      </c>
      <c r="D7" s="16" t="s">
        <v>82</v>
      </c>
      <c r="E7" s="16">
        <v>612</v>
      </c>
      <c r="F7" s="16" t="s">
        <v>83</v>
      </c>
      <c r="G7" s="44">
        <v>286513</v>
      </c>
      <c r="H7" s="44">
        <v>282441</v>
      </c>
      <c r="I7" s="44">
        <v>282441</v>
      </c>
      <c r="J7" s="71">
        <f>I7+H7+G7</f>
        <v>851395</v>
      </c>
    </row>
    <row r="8" spans="1:12" ht="26.4" outlineLevel="7" x14ac:dyDescent="0.3">
      <c r="A8" s="4" t="s">
        <v>11</v>
      </c>
      <c r="B8" s="5" t="s">
        <v>9</v>
      </c>
      <c r="C8" s="5" t="s">
        <v>23</v>
      </c>
      <c r="D8" s="5" t="s">
        <v>24</v>
      </c>
      <c r="E8" s="5" t="s">
        <v>13</v>
      </c>
      <c r="F8" s="5"/>
      <c r="G8" s="13"/>
      <c r="H8" s="13"/>
      <c r="I8" s="13">
        <v>0</v>
      </c>
      <c r="J8" s="2"/>
    </row>
    <row r="9" spans="1:12" ht="26.4" outlineLevel="7" x14ac:dyDescent="0.3">
      <c r="A9" s="4" t="s">
        <v>14</v>
      </c>
      <c r="B9" s="5" t="s">
        <v>9</v>
      </c>
      <c r="C9" s="5" t="s">
        <v>23</v>
      </c>
      <c r="D9" s="5" t="s">
        <v>25</v>
      </c>
      <c r="E9" s="5" t="s">
        <v>13</v>
      </c>
      <c r="F9" s="5"/>
      <c r="G9" s="13"/>
      <c r="H9" s="13"/>
      <c r="I9" s="13"/>
      <c r="J9" s="2"/>
    </row>
    <row r="10" spans="1:12" ht="26.4" outlineLevel="7" x14ac:dyDescent="0.3">
      <c r="A10" s="4" t="s">
        <v>15</v>
      </c>
      <c r="B10" s="5" t="s">
        <v>9</v>
      </c>
      <c r="C10" s="5" t="s">
        <v>23</v>
      </c>
      <c r="D10" s="5" t="s">
        <v>26</v>
      </c>
      <c r="E10" s="5" t="s">
        <v>13</v>
      </c>
      <c r="F10" s="5"/>
      <c r="G10" s="13"/>
      <c r="H10" s="13"/>
      <c r="I10" s="13">
        <v>7000000</v>
      </c>
      <c r="J10" s="2"/>
    </row>
    <row r="11" spans="1:12" ht="52.8" outlineLevel="7" x14ac:dyDescent="0.3">
      <c r="A11" s="4" t="s">
        <v>17</v>
      </c>
      <c r="B11" s="5" t="s">
        <v>9</v>
      </c>
      <c r="C11" s="5" t="s">
        <v>23</v>
      </c>
      <c r="D11" s="5" t="s">
        <v>27</v>
      </c>
      <c r="E11" s="5" t="s">
        <v>18</v>
      </c>
      <c r="F11" s="5"/>
      <c r="G11" s="13">
        <v>27212592</v>
      </c>
      <c r="H11" s="13">
        <v>27212592</v>
      </c>
      <c r="I11" s="13">
        <v>27212592</v>
      </c>
      <c r="J11" s="2"/>
      <c r="L11" s="11">
        <f>G7+G12+G13+G15+G21+G26+G29+G30+G31+G32+G33+G34+G35+K35</f>
        <v>76245238</v>
      </c>
    </row>
    <row r="12" spans="1:12" ht="26.4" outlineLevel="7" x14ac:dyDescent="0.3">
      <c r="A12" s="4" t="s">
        <v>12</v>
      </c>
      <c r="B12" s="5" t="s">
        <v>9</v>
      </c>
      <c r="C12" s="5" t="s">
        <v>23</v>
      </c>
      <c r="D12" s="5" t="s">
        <v>27</v>
      </c>
      <c r="E12" s="5" t="s">
        <v>13</v>
      </c>
      <c r="F12" s="5"/>
      <c r="G12" s="13">
        <v>6031400</v>
      </c>
      <c r="H12" s="13">
        <v>6031400</v>
      </c>
      <c r="I12" s="13">
        <v>6031400</v>
      </c>
      <c r="J12" s="2"/>
    </row>
    <row r="13" spans="1:12" ht="52.8" outlineLevel="7" x14ac:dyDescent="0.3">
      <c r="A13" s="4" t="s">
        <v>28</v>
      </c>
      <c r="B13" s="5" t="s">
        <v>9</v>
      </c>
      <c r="C13" s="5" t="s">
        <v>23</v>
      </c>
      <c r="D13" s="5" t="s">
        <v>29</v>
      </c>
      <c r="E13" s="5" t="s">
        <v>13</v>
      </c>
      <c r="F13" s="5" t="s">
        <v>81</v>
      </c>
      <c r="G13" s="75">
        <v>6680000</v>
      </c>
      <c r="H13" s="13">
        <v>9600000</v>
      </c>
      <c r="I13" s="13">
        <v>9600000</v>
      </c>
      <c r="J13" s="74"/>
      <c r="L13" s="49"/>
    </row>
    <row r="14" spans="1:12" ht="105.6" outlineLevel="7" x14ac:dyDescent="0.3">
      <c r="A14" s="4" t="s">
        <v>19</v>
      </c>
      <c r="B14" s="5" t="s">
        <v>9</v>
      </c>
      <c r="C14" s="5" t="s">
        <v>23</v>
      </c>
      <c r="D14" s="5" t="s">
        <v>30</v>
      </c>
      <c r="E14" s="5" t="s">
        <v>18</v>
      </c>
      <c r="F14" s="5" t="s">
        <v>75</v>
      </c>
      <c r="G14" s="13">
        <v>194512905</v>
      </c>
      <c r="H14" s="13">
        <v>223255828</v>
      </c>
      <c r="I14" s="13">
        <v>247943995</v>
      </c>
      <c r="J14" s="2"/>
    </row>
    <row r="15" spans="1:12" ht="52.8" outlineLevel="7" x14ac:dyDescent="0.3">
      <c r="A15" s="4" t="s">
        <v>33</v>
      </c>
      <c r="B15" s="5" t="s">
        <v>9</v>
      </c>
      <c r="C15" s="5" t="s">
        <v>23</v>
      </c>
      <c r="D15" s="5" t="s">
        <v>31</v>
      </c>
      <c r="E15" s="5" t="s">
        <v>13</v>
      </c>
      <c r="F15" s="5" t="s">
        <v>76</v>
      </c>
      <c r="G15" s="13">
        <f>G16+G17</f>
        <v>14605499</v>
      </c>
      <c r="H15" s="13">
        <f t="shared" ref="H15" si="0">H16+H17</f>
        <v>15032028</v>
      </c>
      <c r="I15" s="13">
        <f>I16+I17</f>
        <v>15869754</v>
      </c>
      <c r="J15" s="27">
        <f>I15+H15+G15</f>
        <v>45507281</v>
      </c>
    </row>
    <row r="16" spans="1:12" outlineLevel="7" x14ac:dyDescent="0.3">
      <c r="A16" s="4"/>
      <c r="B16" s="5"/>
      <c r="C16" s="5"/>
      <c r="D16" s="5"/>
      <c r="E16" s="5" t="s">
        <v>52</v>
      </c>
      <c r="F16" s="5"/>
      <c r="G16" s="13">
        <v>12666</v>
      </c>
      <c r="H16" s="13">
        <v>12873</v>
      </c>
      <c r="I16" s="13">
        <v>13136</v>
      </c>
      <c r="J16" s="2"/>
    </row>
    <row r="17" spans="1:10" outlineLevel="7" x14ac:dyDescent="0.3">
      <c r="A17" s="4"/>
      <c r="B17" s="5"/>
      <c r="C17" s="5"/>
      <c r="D17" s="5"/>
      <c r="E17" s="5" t="s">
        <v>53</v>
      </c>
      <c r="F17" s="5" t="s">
        <v>76</v>
      </c>
      <c r="G17" s="13">
        <v>14592833</v>
      </c>
      <c r="H17" s="13">
        <v>15019155</v>
      </c>
      <c r="I17" s="13">
        <v>15856618</v>
      </c>
      <c r="J17" s="2"/>
    </row>
    <row r="18" spans="1:10" ht="52.8" outlineLevel="7" x14ac:dyDescent="0.3">
      <c r="A18" s="4" t="s">
        <v>20</v>
      </c>
      <c r="B18" s="5" t="s">
        <v>9</v>
      </c>
      <c r="C18" s="5" t="s">
        <v>23</v>
      </c>
      <c r="D18" s="5" t="s">
        <v>32</v>
      </c>
      <c r="E18" s="5" t="s">
        <v>13</v>
      </c>
      <c r="F18" s="5"/>
      <c r="G18" s="13"/>
      <c r="H18" s="13"/>
      <c r="I18" s="13"/>
      <c r="J18" s="2"/>
    </row>
    <row r="19" spans="1:10" outlineLevel="7" x14ac:dyDescent="0.3">
      <c r="A19" s="4"/>
      <c r="B19" s="5"/>
      <c r="C19" s="5"/>
      <c r="D19" s="5"/>
      <c r="E19" s="5" t="s">
        <v>52</v>
      </c>
      <c r="F19" s="5"/>
      <c r="G19" s="13"/>
      <c r="H19" s="13"/>
      <c r="I19" s="13"/>
      <c r="J19" s="2"/>
    </row>
    <row r="20" spans="1:10" outlineLevel="7" x14ac:dyDescent="0.3">
      <c r="A20" s="4"/>
      <c r="B20" s="5"/>
      <c r="C20" s="5"/>
      <c r="D20" s="5"/>
      <c r="E20" s="5" t="s">
        <v>53</v>
      </c>
      <c r="F20" s="5"/>
      <c r="G20" s="13"/>
      <c r="H20" s="13"/>
      <c r="I20" s="13"/>
      <c r="J20" s="2"/>
    </row>
    <row r="21" spans="1:10" ht="52.8" outlineLevel="7" x14ac:dyDescent="0.3">
      <c r="A21" s="4" t="s">
        <v>33</v>
      </c>
      <c r="B21" s="5" t="s">
        <v>9</v>
      </c>
      <c r="C21" s="5" t="s">
        <v>23</v>
      </c>
      <c r="D21" s="5" t="s">
        <v>34</v>
      </c>
      <c r="E21" s="5" t="s">
        <v>13</v>
      </c>
      <c r="F21" s="5"/>
      <c r="G21" s="13">
        <f>G22+G23</f>
        <v>644160</v>
      </c>
      <c r="H21" s="13">
        <f t="shared" ref="H21:I21" si="1">H22+H23</f>
        <v>676285</v>
      </c>
      <c r="I21" s="13">
        <f t="shared" si="1"/>
        <v>717913</v>
      </c>
      <c r="J21" s="2"/>
    </row>
    <row r="22" spans="1:10" outlineLevel="7" x14ac:dyDescent="0.3">
      <c r="A22" s="4"/>
      <c r="B22" s="5"/>
      <c r="C22" s="5"/>
      <c r="D22" s="5"/>
      <c r="E22" s="5" t="s">
        <v>52</v>
      </c>
      <c r="F22" s="5"/>
      <c r="G22" s="13">
        <v>600</v>
      </c>
      <c r="H22" s="13">
        <v>600</v>
      </c>
      <c r="I22" s="13">
        <v>600</v>
      </c>
      <c r="J22" s="2"/>
    </row>
    <row r="23" spans="1:10" outlineLevel="7" x14ac:dyDescent="0.3">
      <c r="A23" s="4"/>
      <c r="B23" s="5"/>
      <c r="C23" s="5"/>
      <c r="D23" s="5"/>
      <c r="E23" s="5" t="s">
        <v>53</v>
      </c>
      <c r="F23" s="59" t="s">
        <v>77</v>
      </c>
      <c r="G23" s="13">
        <v>643560</v>
      </c>
      <c r="H23" s="13">
        <v>675685</v>
      </c>
      <c r="I23" s="13">
        <v>717313</v>
      </c>
      <c r="J23" s="2"/>
    </row>
    <row r="24" spans="1:10" outlineLevel="7" x14ac:dyDescent="0.3">
      <c r="A24" s="4"/>
      <c r="B24" s="5"/>
      <c r="C24" s="5"/>
      <c r="D24" s="5"/>
      <c r="E24" s="5"/>
      <c r="F24" s="5"/>
      <c r="G24" s="13"/>
      <c r="H24" s="13"/>
      <c r="I24" s="13"/>
      <c r="J24" s="2"/>
    </row>
    <row r="25" spans="1:10" ht="79.2" outlineLevel="7" x14ac:dyDescent="0.3">
      <c r="A25" s="4" t="s">
        <v>36</v>
      </c>
      <c r="B25" s="5" t="s">
        <v>9</v>
      </c>
      <c r="C25" s="5" t="s">
        <v>23</v>
      </c>
      <c r="D25" s="5" t="s">
        <v>37</v>
      </c>
      <c r="E25" s="5" t="s">
        <v>13</v>
      </c>
      <c r="F25" s="5"/>
      <c r="G25" s="13"/>
      <c r="H25" s="13"/>
      <c r="I25" s="13"/>
      <c r="J25" s="2"/>
    </row>
    <row r="26" spans="1:10" ht="92.4" outlineLevel="7" x14ac:dyDescent="0.3">
      <c r="A26" s="4" t="s">
        <v>38</v>
      </c>
      <c r="B26" s="5" t="s">
        <v>9</v>
      </c>
      <c r="C26" s="39" t="s">
        <v>56</v>
      </c>
      <c r="D26" s="5" t="s">
        <v>86</v>
      </c>
      <c r="E26" s="5" t="s">
        <v>13</v>
      </c>
      <c r="F26" s="5"/>
      <c r="G26" s="13">
        <f>G28+G27</f>
        <v>4617900</v>
      </c>
      <c r="H26" s="13">
        <f>H28+H27</f>
        <v>4617900</v>
      </c>
      <c r="I26" s="13">
        <f>I27+I28</f>
        <v>1937871.07</v>
      </c>
      <c r="J26" s="2"/>
    </row>
    <row r="27" spans="1:10" outlineLevel="7" x14ac:dyDescent="0.3">
      <c r="A27" s="4"/>
      <c r="B27" s="5"/>
      <c r="C27" s="39"/>
      <c r="D27" s="5"/>
      <c r="E27" s="5" t="s">
        <v>52</v>
      </c>
      <c r="F27" s="5"/>
      <c r="G27" s="13">
        <v>44388.39</v>
      </c>
      <c r="H27" s="13">
        <v>44388.39</v>
      </c>
      <c r="I27" s="13">
        <v>44398.07</v>
      </c>
      <c r="J27" s="2"/>
    </row>
    <row r="28" spans="1:10" outlineLevel="7" x14ac:dyDescent="0.3">
      <c r="A28" s="4"/>
      <c r="B28" s="5"/>
      <c r="C28" s="39"/>
      <c r="D28" s="5"/>
      <c r="E28" s="5" t="s">
        <v>53</v>
      </c>
      <c r="F28" s="59" t="s">
        <v>79</v>
      </c>
      <c r="G28" s="13">
        <f>4571721+1790.61</f>
        <v>4573511.6100000003</v>
      </c>
      <c r="H28" s="13">
        <f t="shared" ref="H28" si="2">4571721+1790.61</f>
        <v>4573511.6100000003</v>
      </c>
      <c r="I28" s="13">
        <v>1893473</v>
      </c>
      <c r="J28" s="27">
        <f>I28+I27</f>
        <v>1937871.07</v>
      </c>
    </row>
    <row r="29" spans="1:10" outlineLevel="7" x14ac:dyDescent="0.3">
      <c r="A29" s="4" t="s">
        <v>41</v>
      </c>
      <c r="B29" s="5" t="s">
        <v>9</v>
      </c>
      <c r="C29" s="5" t="s">
        <v>40</v>
      </c>
      <c r="D29" s="5" t="s">
        <v>42</v>
      </c>
      <c r="E29" s="5" t="s">
        <v>13</v>
      </c>
      <c r="F29" s="5"/>
      <c r="G29" s="13">
        <v>150000</v>
      </c>
      <c r="H29" s="13">
        <v>150000</v>
      </c>
      <c r="I29" s="13">
        <v>150000</v>
      </c>
      <c r="J29" s="2"/>
    </row>
    <row r="30" spans="1:10" ht="39.6" outlineLevel="7" x14ac:dyDescent="0.3">
      <c r="A30" s="4" t="s">
        <v>44</v>
      </c>
      <c r="B30" s="5" t="s">
        <v>9</v>
      </c>
      <c r="C30" s="5" t="s">
        <v>43</v>
      </c>
      <c r="D30" s="5" t="s">
        <v>45</v>
      </c>
      <c r="E30" s="5" t="s">
        <v>13</v>
      </c>
      <c r="F30" s="5"/>
      <c r="G30" s="13">
        <v>377777</v>
      </c>
      <c r="H30" s="13">
        <v>377777</v>
      </c>
      <c r="I30" s="13">
        <v>377777</v>
      </c>
      <c r="J30" s="2"/>
    </row>
    <row r="31" spans="1:10" ht="39.6" outlineLevel="7" x14ac:dyDescent="0.3">
      <c r="A31" s="4" t="s">
        <v>46</v>
      </c>
      <c r="B31" s="5" t="s">
        <v>9</v>
      </c>
      <c r="C31" s="5" t="s">
        <v>23</v>
      </c>
      <c r="D31" s="5" t="s">
        <v>97</v>
      </c>
      <c r="E31" s="5" t="s">
        <v>13</v>
      </c>
      <c r="F31" s="5" t="s">
        <v>87</v>
      </c>
      <c r="G31" s="13">
        <v>1317563</v>
      </c>
      <c r="H31" s="13">
        <v>1400094</v>
      </c>
      <c r="I31" s="13">
        <v>1465177</v>
      </c>
      <c r="J31" s="2"/>
    </row>
    <row r="32" spans="1:10" ht="39.6" outlineLevel="7" x14ac:dyDescent="0.3">
      <c r="A32" s="4" t="s">
        <v>48</v>
      </c>
      <c r="B32" s="5" t="s">
        <v>9</v>
      </c>
      <c r="C32" s="61">
        <v>709</v>
      </c>
      <c r="D32" s="70" t="s">
        <v>99</v>
      </c>
      <c r="E32" s="5" t="s">
        <v>13</v>
      </c>
      <c r="F32" s="5" t="s">
        <v>78</v>
      </c>
      <c r="G32" s="13">
        <v>2129811</v>
      </c>
      <c r="H32" s="13">
        <v>2129811</v>
      </c>
      <c r="I32" s="13">
        <v>2129811</v>
      </c>
      <c r="J32" s="2"/>
    </row>
    <row r="33" spans="1:10" ht="44.25" customHeight="1" outlineLevel="7" x14ac:dyDescent="0.3">
      <c r="A33" s="4" t="s">
        <v>88</v>
      </c>
      <c r="B33" s="5">
        <v>920</v>
      </c>
      <c r="C33" s="61">
        <v>702</v>
      </c>
      <c r="D33" s="39" t="s">
        <v>89</v>
      </c>
      <c r="E33" s="5">
        <v>612</v>
      </c>
      <c r="F33" s="5" t="s">
        <v>90</v>
      </c>
      <c r="G33" s="13">
        <v>35134060</v>
      </c>
      <c r="H33" s="13">
        <v>13513100</v>
      </c>
      <c r="I33" s="13"/>
      <c r="J33" s="2"/>
    </row>
    <row r="34" spans="1:10" ht="52.8" outlineLevel="7" x14ac:dyDescent="0.3">
      <c r="A34" s="62" t="s">
        <v>91</v>
      </c>
      <c r="B34" s="63">
        <v>920</v>
      </c>
      <c r="C34" s="64">
        <v>702</v>
      </c>
      <c r="D34" s="65" t="s">
        <v>92</v>
      </c>
      <c r="E34" s="66">
        <v>612</v>
      </c>
      <c r="F34" s="67" t="s">
        <v>93</v>
      </c>
      <c r="G34" s="13">
        <v>4090555</v>
      </c>
      <c r="H34" s="13"/>
      <c r="I34" s="13"/>
      <c r="J34" s="2"/>
    </row>
    <row r="35" spans="1:10" ht="66" outlineLevel="7" x14ac:dyDescent="0.3">
      <c r="A35" s="4" t="s">
        <v>101</v>
      </c>
      <c r="B35" s="5">
        <v>920</v>
      </c>
      <c r="C35" s="5">
        <v>702</v>
      </c>
      <c r="D35" s="5">
        <v>240174070</v>
      </c>
      <c r="E35" s="5"/>
      <c r="F35" s="5" t="s">
        <v>100</v>
      </c>
      <c r="G35" s="13">
        <v>180000</v>
      </c>
      <c r="H35" s="13"/>
      <c r="I35" s="13"/>
      <c r="J35" s="2"/>
    </row>
    <row r="36" spans="1:10" ht="12.75" customHeight="1" x14ac:dyDescent="0.3">
      <c r="A36" s="80"/>
      <c r="B36" s="80"/>
      <c r="C36" s="80"/>
      <c r="D36" s="80"/>
      <c r="E36" s="80"/>
      <c r="F36" s="8"/>
      <c r="G36" s="14"/>
      <c r="H36" s="14"/>
      <c r="I36" s="14"/>
      <c r="J36" s="2"/>
    </row>
    <row r="37" spans="1:10" ht="12.75" customHeight="1" x14ac:dyDescent="0.3">
      <c r="A37" s="2"/>
      <c r="B37" s="2"/>
      <c r="C37" s="2"/>
      <c r="D37" s="2"/>
      <c r="E37" s="2"/>
      <c r="F37" s="2"/>
      <c r="G37" s="27"/>
      <c r="H37" s="27"/>
      <c r="I37" s="27"/>
      <c r="J37" s="2"/>
    </row>
    <row r="38" spans="1:10" ht="15.15" customHeight="1" x14ac:dyDescent="0.3">
      <c r="A38" s="28"/>
      <c r="B38" s="28"/>
      <c r="C38" s="28"/>
      <c r="D38" s="28"/>
      <c r="E38" s="28"/>
      <c r="F38" s="28"/>
      <c r="G38" s="29"/>
      <c r="H38" s="29"/>
      <c r="I38" s="29"/>
      <c r="J38" s="2"/>
    </row>
    <row r="40" spans="1:10" ht="15.6" x14ac:dyDescent="0.3">
      <c r="A40" s="38" t="s">
        <v>98</v>
      </c>
    </row>
  </sheetData>
  <mergeCells count="5">
    <mergeCell ref="A1:E1"/>
    <mergeCell ref="A2:I2"/>
    <mergeCell ref="A3:I3"/>
    <mergeCell ref="A4:I4"/>
    <mergeCell ref="A36:E36"/>
  </mergeCells>
  <pageMargins left="0.5" right="0.2" top="0.59055118110236227" bottom="0.59055118110236227" header="0.39370078740157483" footer="0.51181102362204722"/>
  <pageSetup paperSize="9" scale="49" fitToHeight="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L39"/>
  <sheetViews>
    <sheetView showGridLines="0" zoomScaleNormal="100" zoomScaleSheetLayoutView="100" workbookViewId="0">
      <pane ySplit="5" topLeftCell="A15" activePane="bottomLeft" state="frozen"/>
      <selection pane="bottomLeft" activeCell="G14" sqref="G14"/>
    </sheetView>
  </sheetViews>
  <sheetFormatPr defaultColWidth="9.109375" defaultRowHeight="14.4" outlineLevelRow="7" x14ac:dyDescent="0.3"/>
  <cols>
    <col min="1" max="1" width="57.109375" style="1" customWidth="1"/>
    <col min="2" max="3" width="7.6640625" style="1" customWidth="1"/>
    <col min="4" max="4" width="10.6640625" style="1" customWidth="1"/>
    <col min="5" max="5" width="7.6640625" style="1" customWidth="1"/>
    <col min="6" max="6" width="21.33203125" style="1" customWidth="1"/>
    <col min="7" max="7" width="17.6640625" style="1" customWidth="1"/>
    <col min="8" max="8" width="16.109375" style="1" customWidth="1"/>
    <col min="9" max="9" width="14.88671875" style="1" customWidth="1"/>
    <col min="10" max="10" width="14.44140625" style="1" customWidth="1"/>
    <col min="11" max="16384" width="9.109375" style="1"/>
  </cols>
  <sheetData>
    <row r="1" spans="1:12" x14ac:dyDescent="0.3">
      <c r="A1" s="76"/>
      <c r="B1" s="76"/>
      <c r="C1" s="76"/>
      <c r="D1" s="76"/>
      <c r="E1" s="76"/>
      <c r="F1" s="12"/>
      <c r="G1" s="2"/>
      <c r="H1" s="2"/>
      <c r="I1" s="2"/>
      <c r="J1" s="2"/>
    </row>
    <row r="2" spans="1:12" ht="15.75" customHeight="1" x14ac:dyDescent="0.3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2"/>
    </row>
    <row r="3" spans="1:12" ht="15.75" customHeight="1" x14ac:dyDescent="0.3">
      <c r="A3" s="77" t="s">
        <v>59</v>
      </c>
      <c r="B3" s="77"/>
      <c r="C3" s="77"/>
      <c r="D3" s="77"/>
      <c r="E3" s="77"/>
      <c r="F3" s="77"/>
      <c r="G3" s="77"/>
      <c r="H3" s="77"/>
      <c r="I3" s="77"/>
      <c r="J3" s="2"/>
    </row>
    <row r="4" spans="1:12" ht="12" customHeight="1" x14ac:dyDescent="0.3">
      <c r="A4" s="78"/>
      <c r="B4" s="78"/>
      <c r="C4" s="78"/>
      <c r="D4" s="78"/>
      <c r="E4" s="78"/>
      <c r="F4" s="78"/>
      <c r="G4" s="78"/>
      <c r="H4" s="78"/>
      <c r="I4" s="78"/>
      <c r="J4" s="2"/>
    </row>
    <row r="5" spans="1:12" ht="42.75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55</v>
      </c>
      <c r="G5" s="3" t="s">
        <v>7</v>
      </c>
      <c r="H5" s="3" t="s">
        <v>8</v>
      </c>
      <c r="I5" s="3" t="s">
        <v>69</v>
      </c>
      <c r="J5" s="2"/>
    </row>
    <row r="6" spans="1:12" outlineLevel="5" x14ac:dyDescent="0.3">
      <c r="A6" s="4" t="s">
        <v>22</v>
      </c>
      <c r="B6" s="5" t="s">
        <v>9</v>
      </c>
      <c r="C6" s="5" t="s">
        <v>23</v>
      </c>
      <c r="D6" s="5" t="s">
        <v>21</v>
      </c>
      <c r="E6" s="5"/>
      <c r="F6" s="5"/>
      <c r="G6" s="13">
        <f>G7+G8+G9+G10+G11+G12+G13+G14+G17+G20+G23+G24+G25+G28+G29+G30+G31+G32+G33</f>
        <v>64992191</v>
      </c>
      <c r="H6" s="13">
        <f>H7+H8+H9+H10+H11+H12+H13+H14+H17+H20+H23+H24+H25+H28+H29+H30+H31+H32</f>
        <v>72683712</v>
      </c>
      <c r="I6" s="13">
        <f>I7+I8+I9+I10+I11+I12+I13+I14+I17+I20+I23+I24+I25+I28+I29+I30+I31+I32</f>
        <v>77964293.900000006</v>
      </c>
      <c r="J6" s="2"/>
    </row>
    <row r="7" spans="1:12" ht="63" customHeight="1" outlineLevel="7" x14ac:dyDescent="0.3">
      <c r="A7" s="4" t="s">
        <v>70</v>
      </c>
      <c r="B7" s="16">
        <v>920</v>
      </c>
      <c r="C7" s="16">
        <v>702</v>
      </c>
      <c r="D7" s="16" t="s">
        <v>82</v>
      </c>
      <c r="E7" s="16">
        <v>612</v>
      </c>
      <c r="F7" s="16" t="s">
        <v>83</v>
      </c>
      <c r="G7" s="44">
        <v>286513</v>
      </c>
      <c r="H7" s="44">
        <v>282439</v>
      </c>
      <c r="I7" s="44">
        <v>282439</v>
      </c>
      <c r="J7" s="2"/>
    </row>
    <row r="8" spans="1:12" ht="26.4" outlineLevel="7" x14ac:dyDescent="0.3">
      <c r="A8" s="4" t="s">
        <v>14</v>
      </c>
      <c r="B8" s="5" t="s">
        <v>9</v>
      </c>
      <c r="C8" s="5" t="s">
        <v>23</v>
      </c>
      <c r="D8" s="5" t="s">
        <v>25</v>
      </c>
      <c r="E8" s="5" t="s">
        <v>13</v>
      </c>
      <c r="F8" s="5"/>
      <c r="G8" s="13"/>
      <c r="H8" s="13"/>
      <c r="I8" s="13"/>
      <c r="J8" s="2"/>
    </row>
    <row r="9" spans="1:12" ht="26.4" outlineLevel="7" x14ac:dyDescent="0.3">
      <c r="A9" s="4" t="s">
        <v>15</v>
      </c>
      <c r="B9" s="5" t="s">
        <v>9</v>
      </c>
      <c r="C9" s="5" t="s">
        <v>23</v>
      </c>
      <c r="D9" s="5" t="s">
        <v>26</v>
      </c>
      <c r="E9" s="5" t="s">
        <v>13</v>
      </c>
      <c r="F9" s="5"/>
      <c r="G9" s="13"/>
      <c r="H9" s="13"/>
      <c r="I9" s="13"/>
      <c r="J9" s="2"/>
    </row>
    <row r="10" spans="1:12" ht="52.8" outlineLevel="7" x14ac:dyDescent="0.3">
      <c r="A10" s="4" t="s">
        <v>17</v>
      </c>
      <c r="B10" s="5" t="s">
        <v>9</v>
      </c>
      <c r="C10" s="5" t="s">
        <v>23</v>
      </c>
      <c r="D10" s="5" t="s">
        <v>27</v>
      </c>
      <c r="E10" s="5" t="s">
        <v>18</v>
      </c>
      <c r="F10" s="5"/>
      <c r="G10" s="13">
        <v>5149008</v>
      </c>
      <c r="H10" s="13">
        <v>5149008</v>
      </c>
      <c r="I10" s="13">
        <v>5149008</v>
      </c>
      <c r="J10" s="2"/>
    </row>
    <row r="11" spans="1:12" ht="26.4" outlineLevel="7" x14ac:dyDescent="0.3">
      <c r="A11" s="4" t="s">
        <v>12</v>
      </c>
      <c r="B11" s="5" t="s">
        <v>9</v>
      </c>
      <c r="C11" s="5" t="s">
        <v>23</v>
      </c>
      <c r="D11" s="5" t="s">
        <v>27</v>
      </c>
      <c r="E11" s="5" t="s">
        <v>13</v>
      </c>
      <c r="F11" s="5"/>
      <c r="G11" s="13">
        <v>329100</v>
      </c>
      <c r="H11" s="13">
        <v>329100</v>
      </c>
      <c r="I11" s="13">
        <v>329100</v>
      </c>
      <c r="J11" s="2"/>
    </row>
    <row r="12" spans="1:12" ht="52.8" outlineLevel="7" x14ac:dyDescent="0.3">
      <c r="A12" s="4" t="s">
        <v>28</v>
      </c>
      <c r="B12" s="5" t="s">
        <v>9</v>
      </c>
      <c r="C12" s="5" t="s">
        <v>23</v>
      </c>
      <c r="D12" s="5" t="s">
        <v>29</v>
      </c>
      <c r="E12" s="5" t="s">
        <v>13</v>
      </c>
      <c r="F12" s="5" t="s">
        <v>81</v>
      </c>
      <c r="G12" s="52">
        <v>1922637</v>
      </c>
      <c r="H12" s="13">
        <v>2600000</v>
      </c>
      <c r="I12" s="13">
        <v>2600000</v>
      </c>
      <c r="J12" s="53"/>
      <c r="L12" s="49"/>
    </row>
    <row r="13" spans="1:12" ht="105.6" outlineLevel="7" x14ac:dyDescent="0.3">
      <c r="A13" s="4" t="s">
        <v>19</v>
      </c>
      <c r="B13" s="5" t="s">
        <v>9</v>
      </c>
      <c r="C13" s="5" t="s">
        <v>23</v>
      </c>
      <c r="D13" s="5" t="s">
        <v>30</v>
      </c>
      <c r="E13" s="5" t="s">
        <v>18</v>
      </c>
      <c r="F13" s="5" t="s">
        <v>75</v>
      </c>
      <c r="G13" s="13">
        <v>48915830</v>
      </c>
      <c r="H13" s="13">
        <v>56144060</v>
      </c>
      <c r="I13" s="13">
        <v>62352605</v>
      </c>
      <c r="J13" s="2"/>
    </row>
    <row r="14" spans="1:12" ht="52.8" outlineLevel="7" x14ac:dyDescent="0.3">
      <c r="A14" s="4" t="s">
        <v>33</v>
      </c>
      <c r="B14" s="5" t="s">
        <v>9</v>
      </c>
      <c r="C14" s="5" t="s">
        <v>23</v>
      </c>
      <c r="D14" s="5" t="s">
        <v>31</v>
      </c>
      <c r="E14" s="5" t="s">
        <v>13</v>
      </c>
      <c r="F14" s="5" t="s">
        <v>76</v>
      </c>
      <c r="G14" s="13">
        <f>G15+G16</f>
        <v>4378674</v>
      </c>
      <c r="H14" s="13">
        <f t="shared" ref="H14" si="0">H15+H16</f>
        <v>4504022</v>
      </c>
      <c r="I14" s="13">
        <f>I15+I16</f>
        <v>4757688</v>
      </c>
      <c r="J14" s="27">
        <f>I14+H14+G14</f>
        <v>13640384</v>
      </c>
    </row>
    <row r="15" spans="1:12" outlineLevel="7" x14ac:dyDescent="0.3">
      <c r="A15" s="4"/>
      <c r="B15" s="5"/>
      <c r="C15" s="5"/>
      <c r="D15" s="5"/>
      <c r="E15" s="5" t="s">
        <v>52</v>
      </c>
      <c r="F15" s="5"/>
      <c r="G15" s="13">
        <v>3721</v>
      </c>
      <c r="H15" s="13">
        <v>3840</v>
      </c>
      <c r="I15" s="13">
        <v>3853</v>
      </c>
      <c r="J15" s="2"/>
    </row>
    <row r="16" spans="1:12" outlineLevel="7" x14ac:dyDescent="0.3">
      <c r="A16" s="4"/>
      <c r="B16" s="5"/>
      <c r="C16" s="5"/>
      <c r="D16" s="5"/>
      <c r="E16" s="5" t="s">
        <v>53</v>
      </c>
      <c r="F16" s="5" t="s">
        <v>76</v>
      </c>
      <c r="G16" s="13">
        <v>4374953</v>
      </c>
      <c r="H16" s="13">
        <v>4500182</v>
      </c>
      <c r="I16" s="13">
        <v>4753835</v>
      </c>
      <c r="J16" s="2"/>
    </row>
    <row r="17" spans="1:10" ht="52.8" outlineLevel="7" x14ac:dyDescent="0.3">
      <c r="A17" s="4" t="s">
        <v>20</v>
      </c>
      <c r="B17" s="5" t="s">
        <v>9</v>
      </c>
      <c r="C17" s="5" t="s">
        <v>23</v>
      </c>
      <c r="D17" s="5" t="s">
        <v>32</v>
      </c>
      <c r="E17" s="5" t="s">
        <v>13</v>
      </c>
      <c r="F17" s="5"/>
      <c r="G17" s="13"/>
      <c r="H17" s="13"/>
      <c r="I17" s="13"/>
      <c r="J17" s="2"/>
    </row>
    <row r="18" spans="1:10" outlineLevel="7" x14ac:dyDescent="0.3">
      <c r="A18" s="4"/>
      <c r="B18" s="5"/>
      <c r="C18" s="5"/>
      <c r="D18" s="5"/>
      <c r="E18" s="5" t="s">
        <v>52</v>
      </c>
      <c r="F18" s="5"/>
      <c r="G18" s="13"/>
      <c r="H18" s="13"/>
      <c r="I18" s="13"/>
      <c r="J18" s="2"/>
    </row>
    <row r="19" spans="1:10" outlineLevel="7" x14ac:dyDescent="0.3">
      <c r="A19" s="4"/>
      <c r="B19" s="5"/>
      <c r="C19" s="5"/>
      <c r="D19" s="5"/>
      <c r="E19" s="5" t="s">
        <v>53</v>
      </c>
      <c r="F19" s="5"/>
      <c r="G19" s="13"/>
      <c r="H19" s="13"/>
      <c r="I19" s="13"/>
      <c r="J19" s="2"/>
    </row>
    <row r="20" spans="1:10" ht="52.8" outlineLevel="7" x14ac:dyDescent="0.3">
      <c r="A20" s="4" t="s">
        <v>33</v>
      </c>
      <c r="B20" s="5" t="s">
        <v>9</v>
      </c>
      <c r="C20" s="5" t="s">
        <v>23</v>
      </c>
      <c r="D20" s="5" t="s">
        <v>34</v>
      </c>
      <c r="E20" s="5" t="s">
        <v>13</v>
      </c>
      <c r="F20" s="5"/>
      <c r="G20" s="13">
        <f>G21+G22</f>
        <v>213637</v>
      </c>
      <c r="H20" s="13">
        <f t="shared" ref="H20:I20" si="1">H21+H22</f>
        <v>224307</v>
      </c>
      <c r="I20" s="13">
        <f t="shared" si="1"/>
        <v>238111</v>
      </c>
      <c r="J20" s="2"/>
    </row>
    <row r="21" spans="1:10" outlineLevel="7" x14ac:dyDescent="0.3">
      <c r="A21" s="4"/>
      <c r="B21" s="5"/>
      <c r="C21" s="5"/>
      <c r="D21" s="5"/>
      <c r="E21" s="5" t="s">
        <v>52</v>
      </c>
      <c r="F21" s="5"/>
      <c r="G21" s="13">
        <v>200</v>
      </c>
      <c r="H21" s="13">
        <v>200</v>
      </c>
      <c r="I21" s="13">
        <v>200</v>
      </c>
      <c r="J21" s="2"/>
    </row>
    <row r="22" spans="1:10" outlineLevel="7" x14ac:dyDescent="0.3">
      <c r="A22" s="4"/>
      <c r="B22" s="5"/>
      <c r="C22" s="5"/>
      <c r="D22" s="5"/>
      <c r="E22" s="5" t="s">
        <v>53</v>
      </c>
      <c r="F22" s="59" t="s">
        <v>77</v>
      </c>
      <c r="G22" s="13">
        <v>213437</v>
      </c>
      <c r="H22" s="13">
        <v>224107</v>
      </c>
      <c r="I22" s="13">
        <v>237911</v>
      </c>
      <c r="J22" s="2"/>
    </row>
    <row r="23" spans="1:10" outlineLevel="7" x14ac:dyDescent="0.3">
      <c r="A23" s="4"/>
      <c r="B23" s="5"/>
      <c r="C23" s="5"/>
      <c r="D23" s="5"/>
      <c r="E23" s="5"/>
      <c r="F23" s="5"/>
      <c r="G23" s="13"/>
      <c r="H23" s="13"/>
      <c r="I23" s="13"/>
      <c r="J23" s="2"/>
    </row>
    <row r="24" spans="1:10" ht="79.2" outlineLevel="7" x14ac:dyDescent="0.3">
      <c r="A24" s="4" t="s">
        <v>36</v>
      </c>
      <c r="B24" s="5" t="s">
        <v>9</v>
      </c>
      <c r="C24" s="5" t="s">
        <v>23</v>
      </c>
      <c r="D24" s="5" t="s">
        <v>37</v>
      </c>
      <c r="E24" s="5" t="s">
        <v>13</v>
      </c>
      <c r="F24" s="5"/>
      <c r="G24" s="13"/>
      <c r="H24" s="13"/>
      <c r="I24" s="13"/>
      <c r="J24" s="2"/>
    </row>
    <row r="25" spans="1:10" ht="92.4" outlineLevel="7" x14ac:dyDescent="0.3">
      <c r="A25" s="4" t="s">
        <v>38</v>
      </c>
      <c r="B25" s="5" t="s">
        <v>9</v>
      </c>
      <c r="C25" s="39" t="s">
        <v>56</v>
      </c>
      <c r="D25" s="59" t="s">
        <v>86</v>
      </c>
      <c r="E25" s="59" t="s">
        <v>13</v>
      </c>
      <c r="F25" s="59" t="s">
        <v>79</v>
      </c>
      <c r="G25" s="13">
        <v>1057860</v>
      </c>
      <c r="H25" s="13">
        <v>1057860</v>
      </c>
      <c r="I25" s="13">
        <f>I26+I27</f>
        <v>444163.9</v>
      </c>
      <c r="J25" s="2"/>
    </row>
    <row r="26" spans="1:10" outlineLevel="7" x14ac:dyDescent="0.3">
      <c r="A26" s="4"/>
      <c r="B26" s="5"/>
      <c r="C26" s="39"/>
      <c r="D26" s="5"/>
      <c r="E26" s="5" t="s">
        <v>52</v>
      </c>
      <c r="F26" s="5"/>
      <c r="G26" s="13">
        <v>10580.9</v>
      </c>
      <c r="H26" s="13">
        <v>10580.9</v>
      </c>
      <c r="I26" s="13">
        <v>10580.9</v>
      </c>
      <c r="J26" s="27"/>
    </row>
    <row r="27" spans="1:10" outlineLevel="7" x14ac:dyDescent="0.3">
      <c r="A27" s="4"/>
      <c r="B27" s="5"/>
      <c r="C27" s="39"/>
      <c r="D27" s="5"/>
      <c r="E27" s="5" t="s">
        <v>53</v>
      </c>
      <c r="F27" s="59" t="s">
        <v>79</v>
      </c>
      <c r="G27" s="13">
        <f>G25-G26</f>
        <v>1047279.1</v>
      </c>
      <c r="H27" s="13">
        <f t="shared" ref="H27" si="2">H25-H26</f>
        <v>1047279.1</v>
      </c>
      <c r="I27" s="13">
        <v>433583</v>
      </c>
      <c r="J27" s="27">
        <f>G27+G26</f>
        <v>1057860</v>
      </c>
    </row>
    <row r="28" spans="1:10" outlineLevel="7" x14ac:dyDescent="0.3">
      <c r="A28" s="4" t="s">
        <v>41</v>
      </c>
      <c r="B28" s="5" t="s">
        <v>9</v>
      </c>
      <c r="C28" s="5" t="s">
        <v>40</v>
      </c>
      <c r="D28" s="5" t="s">
        <v>42</v>
      </c>
      <c r="E28" s="5" t="s">
        <v>13</v>
      </c>
      <c r="F28" s="5"/>
      <c r="G28" s="13">
        <v>60000</v>
      </c>
      <c r="H28" s="13">
        <v>60000</v>
      </c>
      <c r="I28" s="13">
        <v>60000</v>
      </c>
      <c r="J28" s="2"/>
    </row>
    <row r="29" spans="1:10" ht="39.6" outlineLevel="7" x14ac:dyDescent="0.3">
      <c r="A29" s="4" t="s">
        <v>44</v>
      </c>
      <c r="B29" s="5" t="s">
        <v>9</v>
      </c>
      <c r="C29" s="5" t="s">
        <v>43</v>
      </c>
      <c r="D29" s="5" t="s">
        <v>45</v>
      </c>
      <c r="E29" s="5" t="s">
        <v>13</v>
      </c>
      <c r="F29" s="5"/>
      <c r="G29" s="13">
        <v>244444</v>
      </c>
      <c r="H29" s="13">
        <v>244444</v>
      </c>
      <c r="I29" s="13">
        <v>244444</v>
      </c>
      <c r="J29" s="2"/>
    </row>
    <row r="30" spans="1:10" ht="39.6" outlineLevel="7" x14ac:dyDescent="0.3">
      <c r="A30" s="4" t="s">
        <v>46</v>
      </c>
      <c r="B30" s="5" t="s">
        <v>9</v>
      </c>
      <c r="C30" s="5" t="s">
        <v>23</v>
      </c>
      <c r="D30" s="70" t="s">
        <v>97</v>
      </c>
      <c r="E30" s="5" t="s">
        <v>13</v>
      </c>
      <c r="F30" s="5" t="s">
        <v>87</v>
      </c>
      <c r="G30" s="13">
        <v>753054</v>
      </c>
      <c r="H30" s="13">
        <v>800234</v>
      </c>
      <c r="I30" s="13">
        <v>837397</v>
      </c>
      <c r="J30" s="2"/>
    </row>
    <row r="31" spans="1:10" ht="39.6" outlineLevel="7" x14ac:dyDescent="0.3">
      <c r="A31" s="4" t="s">
        <v>48</v>
      </c>
      <c r="B31" s="5" t="s">
        <v>9</v>
      </c>
      <c r="C31" s="61">
        <v>709</v>
      </c>
      <c r="D31" s="70" t="s">
        <v>99</v>
      </c>
      <c r="E31" s="5" t="s">
        <v>13</v>
      </c>
      <c r="F31" s="5" t="s">
        <v>78</v>
      </c>
      <c r="G31" s="13">
        <v>669338</v>
      </c>
      <c r="H31" s="13">
        <v>669338</v>
      </c>
      <c r="I31" s="13">
        <v>669338</v>
      </c>
      <c r="J31" s="2"/>
    </row>
    <row r="32" spans="1:10" ht="26.4" outlineLevel="7" x14ac:dyDescent="0.3">
      <c r="A32" s="4" t="s">
        <v>11</v>
      </c>
      <c r="B32" s="5" t="s">
        <v>9</v>
      </c>
      <c r="C32" s="5" t="s">
        <v>23</v>
      </c>
      <c r="D32" s="5" t="s">
        <v>24</v>
      </c>
      <c r="E32" s="5" t="s">
        <v>13</v>
      </c>
      <c r="F32" s="5"/>
      <c r="G32" s="13"/>
      <c r="H32" s="13">
        <v>618900</v>
      </c>
      <c r="I32" s="13"/>
      <c r="J32" s="2"/>
    </row>
    <row r="33" spans="1:10" ht="52.8" outlineLevel="7" x14ac:dyDescent="0.3">
      <c r="A33" s="62" t="s">
        <v>91</v>
      </c>
      <c r="B33" s="63">
        <v>920</v>
      </c>
      <c r="C33" s="64">
        <v>702</v>
      </c>
      <c r="D33" s="65" t="s">
        <v>92</v>
      </c>
      <c r="E33" s="66">
        <v>612</v>
      </c>
      <c r="F33" s="67" t="s">
        <v>93</v>
      </c>
      <c r="G33" s="13">
        <v>1012096</v>
      </c>
      <c r="H33" s="13"/>
      <c r="I33" s="13"/>
      <c r="J33" s="2"/>
    </row>
    <row r="34" spans="1:10" outlineLevel="7" x14ac:dyDescent="0.3">
      <c r="A34" s="4"/>
      <c r="B34" s="5"/>
      <c r="C34" s="5"/>
      <c r="D34" s="5"/>
      <c r="E34" s="5"/>
      <c r="F34" s="5"/>
      <c r="G34" s="13"/>
      <c r="H34" s="13"/>
      <c r="I34" s="13"/>
      <c r="J34" s="2"/>
    </row>
    <row r="35" spans="1:10" ht="12.75" customHeight="1" x14ac:dyDescent="0.3">
      <c r="A35" s="80"/>
      <c r="B35" s="80"/>
      <c r="C35" s="80"/>
      <c r="D35" s="80"/>
      <c r="E35" s="80"/>
      <c r="F35" s="8"/>
      <c r="G35" s="14"/>
      <c r="H35" s="14"/>
      <c r="I35" s="14"/>
      <c r="J35" s="2"/>
    </row>
    <row r="36" spans="1:10" ht="12.75" customHeight="1" x14ac:dyDescent="0.3">
      <c r="A36" s="2"/>
      <c r="B36" s="2"/>
      <c r="C36" s="2"/>
      <c r="D36" s="2"/>
      <c r="E36" s="2"/>
      <c r="F36" s="2"/>
      <c r="G36" s="27"/>
      <c r="H36" s="27"/>
      <c r="I36" s="27"/>
      <c r="J36" s="2"/>
    </row>
    <row r="37" spans="1:10" ht="15.15" customHeight="1" x14ac:dyDescent="0.3">
      <c r="A37" s="28"/>
      <c r="B37" s="28"/>
      <c r="C37" s="28"/>
      <c r="D37" s="28"/>
      <c r="E37" s="28"/>
      <c r="F37" s="28"/>
      <c r="G37" s="29"/>
      <c r="H37" s="29"/>
      <c r="I37" s="29"/>
      <c r="J37" s="2"/>
    </row>
    <row r="39" spans="1:10" ht="15.6" x14ac:dyDescent="0.3">
      <c r="A39" s="38" t="s">
        <v>98</v>
      </c>
    </row>
  </sheetData>
  <mergeCells count="5">
    <mergeCell ref="A1:E1"/>
    <mergeCell ref="A2:I2"/>
    <mergeCell ref="A3:I3"/>
    <mergeCell ref="A4:I4"/>
    <mergeCell ref="A35:E35"/>
  </mergeCells>
  <pageMargins left="0.46" right="0.17" top="0.59055118110236227" bottom="0.59055118110236227" header="0.39370078740157483" footer="0.51181102362204722"/>
  <pageSetup paperSize="9" scale="55" fitToHeight="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L38"/>
  <sheetViews>
    <sheetView showGridLines="0" zoomScaleNormal="100" zoomScaleSheetLayoutView="100" workbookViewId="0">
      <pane ySplit="5" topLeftCell="A15" activePane="bottomLeft" state="frozen"/>
      <selection pane="bottomLeft" activeCell="G14" sqref="G14"/>
    </sheetView>
  </sheetViews>
  <sheetFormatPr defaultColWidth="9.109375" defaultRowHeight="14.4" outlineLevelRow="7" x14ac:dyDescent="0.3"/>
  <cols>
    <col min="1" max="1" width="57.109375" style="1" customWidth="1"/>
    <col min="2" max="3" width="7.6640625" style="1" customWidth="1"/>
    <col min="4" max="4" width="10.6640625" style="1" customWidth="1"/>
    <col min="5" max="5" width="7.6640625" style="1" customWidth="1"/>
    <col min="6" max="6" width="20" style="1" customWidth="1"/>
    <col min="7" max="7" width="18" style="1" customWidth="1"/>
    <col min="8" max="8" width="16.88671875" style="1" customWidth="1"/>
    <col min="9" max="9" width="18.109375" style="1" customWidth="1"/>
    <col min="10" max="10" width="15.109375" style="1" customWidth="1"/>
    <col min="11" max="16384" width="9.109375" style="1"/>
  </cols>
  <sheetData>
    <row r="1" spans="1:12" x14ac:dyDescent="0.3">
      <c r="A1" s="76"/>
      <c r="B1" s="76"/>
      <c r="C1" s="76"/>
      <c r="D1" s="76"/>
      <c r="E1" s="76"/>
      <c r="F1" s="12"/>
      <c r="G1" s="2"/>
      <c r="H1" s="2"/>
      <c r="I1" s="2"/>
      <c r="J1" s="2"/>
    </row>
    <row r="2" spans="1:12" ht="15.75" customHeight="1" x14ac:dyDescent="0.3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2"/>
    </row>
    <row r="3" spans="1:12" ht="15.75" customHeight="1" x14ac:dyDescent="0.3">
      <c r="A3" s="77" t="s">
        <v>60</v>
      </c>
      <c r="B3" s="77"/>
      <c r="C3" s="77"/>
      <c r="D3" s="77"/>
      <c r="E3" s="77"/>
      <c r="F3" s="77"/>
      <c r="G3" s="77"/>
      <c r="H3" s="77"/>
      <c r="I3" s="77"/>
      <c r="J3" s="2"/>
    </row>
    <row r="4" spans="1:12" ht="12" customHeight="1" x14ac:dyDescent="0.3">
      <c r="A4" s="78"/>
      <c r="B4" s="78"/>
      <c r="C4" s="78"/>
      <c r="D4" s="78"/>
      <c r="E4" s="78"/>
      <c r="F4" s="78"/>
      <c r="G4" s="78"/>
      <c r="H4" s="78"/>
      <c r="I4" s="78"/>
      <c r="J4" s="2"/>
    </row>
    <row r="5" spans="1:12" ht="42.75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55</v>
      </c>
      <c r="G5" s="3" t="s">
        <v>7</v>
      </c>
      <c r="H5" s="3" t="s">
        <v>8</v>
      </c>
      <c r="I5" s="3" t="s">
        <v>69</v>
      </c>
      <c r="J5" s="2"/>
    </row>
    <row r="6" spans="1:12" outlineLevel="5" x14ac:dyDescent="0.3">
      <c r="A6" s="4" t="s">
        <v>22</v>
      </c>
      <c r="B6" s="5" t="s">
        <v>9</v>
      </c>
      <c r="C6" s="5" t="s">
        <v>23</v>
      </c>
      <c r="D6" s="5" t="s">
        <v>21</v>
      </c>
      <c r="E6" s="5"/>
      <c r="F6" s="5"/>
      <c r="G6" s="13">
        <f>G7+G8+G9+G10+G11+G12+G13+G14+G17+G20+G23+G24+G25+G28+G29+G30+G31+G32</f>
        <v>28811627</v>
      </c>
      <c r="H6" s="13">
        <f t="shared" ref="H6:I6" si="0">H7+H8+H9+H10+H11+H12+H13+H14+H17+H20+H23+H24+H25+H28+H29+H30+H31+H32</f>
        <v>31370107</v>
      </c>
      <c r="I6" s="13">
        <f t="shared" si="0"/>
        <v>33726570.200000003</v>
      </c>
      <c r="J6" s="2"/>
    </row>
    <row r="7" spans="1:12" ht="52.8" outlineLevel="7" x14ac:dyDescent="0.3">
      <c r="A7" s="4" t="s">
        <v>70</v>
      </c>
      <c r="B7" s="16">
        <v>920</v>
      </c>
      <c r="C7" s="16">
        <v>702</v>
      </c>
      <c r="D7" s="16" t="s">
        <v>82</v>
      </c>
      <c r="E7" s="16">
        <v>612</v>
      </c>
      <c r="F7" s="16" t="s">
        <v>83</v>
      </c>
      <c r="G7" s="44">
        <v>286513</v>
      </c>
      <c r="H7" s="44">
        <v>282439</v>
      </c>
      <c r="I7" s="44">
        <v>282439</v>
      </c>
      <c r="J7" s="2"/>
    </row>
    <row r="8" spans="1:12" ht="26.4" outlineLevel="7" x14ac:dyDescent="0.3">
      <c r="A8" s="4" t="s">
        <v>14</v>
      </c>
      <c r="B8" s="5" t="s">
        <v>9</v>
      </c>
      <c r="C8" s="5" t="s">
        <v>23</v>
      </c>
      <c r="D8" s="5" t="s">
        <v>25</v>
      </c>
      <c r="E8" s="5" t="s">
        <v>13</v>
      </c>
      <c r="F8" s="5"/>
      <c r="G8" s="13"/>
      <c r="H8" s="13"/>
      <c r="I8" s="13"/>
      <c r="J8" s="2"/>
    </row>
    <row r="9" spans="1:12" ht="26.4" outlineLevel="7" x14ac:dyDescent="0.3">
      <c r="A9" s="4" t="s">
        <v>15</v>
      </c>
      <c r="B9" s="5" t="s">
        <v>9</v>
      </c>
      <c r="C9" s="5" t="s">
        <v>23</v>
      </c>
      <c r="D9" s="5" t="s">
        <v>26</v>
      </c>
      <c r="E9" s="5" t="s">
        <v>13</v>
      </c>
      <c r="F9" s="5"/>
      <c r="G9" s="13"/>
      <c r="H9" s="13"/>
      <c r="I9" s="13"/>
      <c r="J9" s="2"/>
    </row>
    <row r="10" spans="1:12" ht="52.8" outlineLevel="7" x14ac:dyDescent="0.3">
      <c r="A10" s="4" t="s">
        <v>17</v>
      </c>
      <c r="B10" s="5" t="s">
        <v>9</v>
      </c>
      <c r="C10" s="5" t="s">
        <v>23</v>
      </c>
      <c r="D10" s="5" t="s">
        <v>27</v>
      </c>
      <c r="E10" s="5" t="s">
        <v>18</v>
      </c>
      <c r="F10" s="5"/>
      <c r="G10" s="13">
        <v>4602411</v>
      </c>
      <c r="H10" s="13">
        <v>4602411</v>
      </c>
      <c r="I10" s="13">
        <v>4602411</v>
      </c>
      <c r="J10" s="2"/>
    </row>
    <row r="11" spans="1:12" ht="26.4" outlineLevel="7" x14ac:dyDescent="0.3">
      <c r="A11" s="4" t="s">
        <v>12</v>
      </c>
      <c r="B11" s="5" t="s">
        <v>9</v>
      </c>
      <c r="C11" s="5" t="s">
        <v>23</v>
      </c>
      <c r="D11" s="5" t="s">
        <v>27</v>
      </c>
      <c r="E11" s="5" t="s">
        <v>13</v>
      </c>
      <c r="F11" s="5"/>
      <c r="G11" s="13">
        <v>109900</v>
      </c>
      <c r="H11" s="13">
        <v>109900</v>
      </c>
      <c r="I11" s="13">
        <v>109900</v>
      </c>
      <c r="J11" s="2"/>
    </row>
    <row r="12" spans="1:12" ht="52.8" outlineLevel="7" x14ac:dyDescent="0.3">
      <c r="A12" s="4" t="s">
        <v>28</v>
      </c>
      <c r="B12" s="5" t="s">
        <v>9</v>
      </c>
      <c r="C12" s="5" t="s">
        <v>23</v>
      </c>
      <c r="D12" s="5" t="s">
        <v>29</v>
      </c>
      <c r="E12" s="5" t="s">
        <v>13</v>
      </c>
      <c r="F12" s="5" t="s">
        <v>81</v>
      </c>
      <c r="G12" s="52">
        <v>881209</v>
      </c>
      <c r="H12" s="13">
        <v>990000</v>
      </c>
      <c r="I12" s="13">
        <v>990000</v>
      </c>
      <c r="J12" s="2"/>
      <c r="L12" s="49"/>
    </row>
    <row r="13" spans="1:12" ht="105.6" outlineLevel="7" x14ac:dyDescent="0.3">
      <c r="A13" s="4" t="s">
        <v>19</v>
      </c>
      <c r="B13" s="5" t="s">
        <v>9</v>
      </c>
      <c r="C13" s="5" t="s">
        <v>23</v>
      </c>
      <c r="D13" s="5" t="s">
        <v>30</v>
      </c>
      <c r="E13" s="5" t="s">
        <v>18</v>
      </c>
      <c r="F13" s="5" t="s">
        <v>75</v>
      </c>
      <c r="G13" s="13">
        <v>19950553</v>
      </c>
      <c r="H13" s="13">
        <v>22898621</v>
      </c>
      <c r="I13" s="13">
        <v>25430805</v>
      </c>
      <c r="J13" s="2"/>
    </row>
    <row r="14" spans="1:12" ht="52.8" outlineLevel="7" x14ac:dyDescent="0.3">
      <c r="A14" s="4" t="s">
        <v>33</v>
      </c>
      <c r="B14" s="5" t="s">
        <v>9</v>
      </c>
      <c r="C14" s="5" t="s">
        <v>23</v>
      </c>
      <c r="D14" s="5" t="s">
        <v>31</v>
      </c>
      <c r="E14" s="5" t="s">
        <v>13</v>
      </c>
      <c r="F14" s="5" t="s">
        <v>76</v>
      </c>
      <c r="G14" s="13">
        <f>G15+G16</f>
        <v>1324268</v>
      </c>
      <c r="H14" s="13">
        <f t="shared" ref="H14" si="1">H15+H16</f>
        <v>1362166</v>
      </c>
      <c r="I14" s="13">
        <f>I15+I16</f>
        <v>1438901</v>
      </c>
      <c r="J14" s="27">
        <f>I14+H14+G14</f>
        <v>4125335</v>
      </c>
    </row>
    <row r="15" spans="1:12" outlineLevel="7" x14ac:dyDescent="0.3">
      <c r="A15" s="4"/>
      <c r="B15" s="5"/>
      <c r="C15" s="5"/>
      <c r="D15" s="5"/>
      <c r="E15" s="5" t="s">
        <v>52</v>
      </c>
      <c r="F15" s="5"/>
      <c r="G15" s="13">
        <v>1127</v>
      </c>
      <c r="H15" s="13">
        <v>1148</v>
      </c>
      <c r="I15" s="13">
        <v>1168</v>
      </c>
      <c r="J15" s="2"/>
    </row>
    <row r="16" spans="1:12" outlineLevel="7" x14ac:dyDescent="0.3">
      <c r="A16" s="4"/>
      <c r="B16" s="5"/>
      <c r="C16" s="5"/>
      <c r="D16" s="5"/>
      <c r="E16" s="5" t="s">
        <v>53</v>
      </c>
      <c r="F16" s="5" t="s">
        <v>76</v>
      </c>
      <c r="G16" s="13">
        <v>1323141</v>
      </c>
      <c r="H16" s="13">
        <v>1361018</v>
      </c>
      <c r="I16" s="13">
        <v>1437733</v>
      </c>
      <c r="J16" s="2"/>
    </row>
    <row r="17" spans="1:10" ht="52.8" outlineLevel="7" x14ac:dyDescent="0.3">
      <c r="A17" s="4" t="s">
        <v>20</v>
      </c>
      <c r="B17" s="5" t="s">
        <v>9</v>
      </c>
      <c r="C17" s="5" t="s">
        <v>23</v>
      </c>
      <c r="D17" s="5" t="s">
        <v>32</v>
      </c>
      <c r="E17" s="5" t="s">
        <v>13</v>
      </c>
      <c r="F17" s="5"/>
      <c r="G17" s="13"/>
      <c r="H17" s="13"/>
      <c r="I17" s="13"/>
      <c r="J17" s="2"/>
    </row>
    <row r="18" spans="1:10" outlineLevel="7" x14ac:dyDescent="0.3">
      <c r="A18" s="4"/>
      <c r="B18" s="5"/>
      <c r="C18" s="5"/>
      <c r="D18" s="5"/>
      <c r="E18" s="5"/>
      <c r="F18" s="5"/>
      <c r="G18" s="13"/>
      <c r="H18" s="13"/>
      <c r="I18" s="13"/>
      <c r="J18" s="2"/>
    </row>
    <row r="19" spans="1:10" outlineLevel="7" x14ac:dyDescent="0.3">
      <c r="A19" s="4"/>
      <c r="B19" s="5"/>
      <c r="C19" s="5"/>
      <c r="D19" s="5"/>
      <c r="E19" s="5"/>
      <c r="F19" s="5">
        <v>0</v>
      </c>
      <c r="G19" s="13"/>
      <c r="H19" s="13"/>
      <c r="I19" s="13"/>
      <c r="J19" s="2"/>
    </row>
    <row r="20" spans="1:10" ht="52.8" outlineLevel="7" x14ac:dyDescent="0.3">
      <c r="A20" s="4" t="s">
        <v>33</v>
      </c>
      <c r="B20" s="5" t="s">
        <v>9</v>
      </c>
      <c r="C20" s="5" t="s">
        <v>23</v>
      </c>
      <c r="D20" s="59" t="s">
        <v>34</v>
      </c>
      <c r="E20" s="59" t="s">
        <v>13</v>
      </c>
      <c r="F20" s="59" t="s">
        <v>77</v>
      </c>
      <c r="G20" s="13">
        <f>G21+G22</f>
        <v>84568</v>
      </c>
      <c r="H20" s="13">
        <f t="shared" ref="H20:I20" si="2">H21+H22</f>
        <v>88791</v>
      </c>
      <c r="I20" s="13">
        <f t="shared" si="2"/>
        <v>94259</v>
      </c>
      <c r="J20" s="2"/>
    </row>
    <row r="21" spans="1:10" outlineLevel="7" x14ac:dyDescent="0.3">
      <c r="A21" s="4"/>
      <c r="B21" s="5"/>
      <c r="C21" s="5"/>
      <c r="D21" s="5"/>
      <c r="E21" s="5" t="s">
        <v>52</v>
      </c>
      <c r="F21" s="5"/>
      <c r="G21" s="13">
        <v>80</v>
      </c>
      <c r="H21" s="13">
        <v>80</v>
      </c>
      <c r="I21" s="13">
        <v>80</v>
      </c>
      <c r="J21" s="2"/>
    </row>
    <row r="22" spans="1:10" outlineLevel="7" x14ac:dyDescent="0.3">
      <c r="A22" s="4"/>
      <c r="B22" s="5"/>
      <c r="C22" s="5"/>
      <c r="D22" s="5"/>
      <c r="E22" s="5" t="s">
        <v>53</v>
      </c>
      <c r="F22" s="59" t="s">
        <v>77</v>
      </c>
      <c r="G22" s="13">
        <v>84488</v>
      </c>
      <c r="H22" s="13">
        <v>88711</v>
      </c>
      <c r="I22" s="13">
        <v>94179</v>
      </c>
      <c r="J22" s="2"/>
    </row>
    <row r="23" spans="1:10" outlineLevel="7" x14ac:dyDescent="0.3">
      <c r="A23" s="4"/>
      <c r="B23" s="5"/>
      <c r="C23" s="5"/>
      <c r="D23" s="5"/>
      <c r="E23" s="5"/>
      <c r="F23" s="5"/>
      <c r="G23" s="13"/>
      <c r="H23" s="13"/>
      <c r="I23" s="13"/>
      <c r="J23" s="2"/>
    </row>
    <row r="24" spans="1:10" ht="79.2" outlineLevel="7" x14ac:dyDescent="0.3">
      <c r="A24" s="4" t="s">
        <v>36</v>
      </c>
      <c r="B24" s="5" t="s">
        <v>9</v>
      </c>
      <c r="C24" s="5" t="s">
        <v>23</v>
      </c>
      <c r="D24" s="5" t="s">
        <v>37</v>
      </c>
      <c r="E24" s="5" t="s">
        <v>13</v>
      </c>
      <c r="F24" s="5"/>
      <c r="G24" s="13"/>
      <c r="H24" s="13"/>
      <c r="I24" s="13"/>
      <c r="J24" s="2"/>
    </row>
    <row r="25" spans="1:10" ht="92.4" outlineLevel="7" x14ac:dyDescent="0.3">
      <c r="A25" s="4" t="s">
        <v>38</v>
      </c>
      <c r="B25" s="5" t="s">
        <v>9</v>
      </c>
      <c r="C25" s="39" t="s">
        <v>56</v>
      </c>
      <c r="D25" s="59" t="s">
        <v>86</v>
      </c>
      <c r="E25" s="59" t="s">
        <v>13</v>
      </c>
      <c r="F25" s="59" t="s">
        <v>79</v>
      </c>
      <c r="G25" s="13">
        <v>460620</v>
      </c>
      <c r="H25" s="13">
        <v>460620</v>
      </c>
      <c r="I25" s="13">
        <f>I26+I27</f>
        <v>193400.2</v>
      </c>
      <c r="J25" s="2"/>
    </row>
    <row r="26" spans="1:10" outlineLevel="7" x14ac:dyDescent="0.3">
      <c r="A26" s="4"/>
      <c r="B26" s="5"/>
      <c r="C26" s="39"/>
      <c r="D26" s="5"/>
      <c r="E26" s="5" t="s">
        <v>52</v>
      </c>
      <c r="F26" s="5"/>
      <c r="G26" s="13">
        <v>4607.2</v>
      </c>
      <c r="H26" s="13">
        <v>4607.2</v>
      </c>
      <c r="I26" s="13">
        <v>4607.2</v>
      </c>
      <c r="J26" s="2"/>
    </row>
    <row r="27" spans="1:10" outlineLevel="7" x14ac:dyDescent="0.3">
      <c r="A27" s="4"/>
      <c r="B27" s="5"/>
      <c r="C27" s="39"/>
      <c r="D27" s="5"/>
      <c r="E27" s="5" t="s">
        <v>53</v>
      </c>
      <c r="F27" s="59" t="s">
        <v>79</v>
      </c>
      <c r="G27" s="13">
        <f>G25-G26</f>
        <v>456012.79999999999</v>
      </c>
      <c r="H27" s="13">
        <f t="shared" ref="H27" si="3">H25-H26</f>
        <v>456012.79999999999</v>
      </c>
      <c r="I27" s="13">
        <v>188793</v>
      </c>
      <c r="J27" s="27">
        <f>G27+G26</f>
        <v>460620</v>
      </c>
    </row>
    <row r="28" spans="1:10" outlineLevel="7" x14ac:dyDescent="0.3">
      <c r="A28" s="4" t="s">
        <v>41</v>
      </c>
      <c r="B28" s="5" t="s">
        <v>9</v>
      </c>
      <c r="C28" s="5" t="s">
        <v>40</v>
      </c>
      <c r="D28" s="5" t="s">
        <v>42</v>
      </c>
      <c r="E28" s="5" t="s">
        <v>13</v>
      </c>
      <c r="F28" s="5"/>
      <c r="G28" s="13">
        <v>10000</v>
      </c>
      <c r="H28" s="13">
        <v>10000</v>
      </c>
      <c r="I28" s="13">
        <v>10000</v>
      </c>
      <c r="J28" s="2"/>
    </row>
    <row r="29" spans="1:10" ht="39.6" outlineLevel="7" x14ac:dyDescent="0.3">
      <c r="A29" s="4" t="s">
        <v>44</v>
      </c>
      <c r="B29" s="5" t="s">
        <v>9</v>
      </c>
      <c r="C29" s="5" t="s">
        <v>43</v>
      </c>
      <c r="D29" s="5" t="s">
        <v>45</v>
      </c>
      <c r="E29" s="5" t="s">
        <v>13</v>
      </c>
      <c r="F29" s="5"/>
      <c r="G29" s="13">
        <v>66667</v>
      </c>
      <c r="H29" s="13">
        <v>66667</v>
      </c>
      <c r="I29" s="13">
        <v>66667</v>
      </c>
      <c r="J29" s="2"/>
    </row>
    <row r="30" spans="1:10" ht="39.6" outlineLevel="7" x14ac:dyDescent="0.3">
      <c r="A30" s="4" t="s">
        <v>46</v>
      </c>
      <c r="B30" s="5" t="s">
        <v>9</v>
      </c>
      <c r="C30" s="5" t="s">
        <v>23</v>
      </c>
      <c r="D30" s="70" t="s">
        <v>97</v>
      </c>
      <c r="E30" s="5" t="s">
        <v>13</v>
      </c>
      <c r="F30" s="5" t="s">
        <v>87</v>
      </c>
      <c r="G30" s="13">
        <v>188264</v>
      </c>
      <c r="H30" s="13">
        <v>200057</v>
      </c>
      <c r="I30" s="13">
        <v>209353</v>
      </c>
      <c r="J30" s="2"/>
    </row>
    <row r="31" spans="1:10" ht="39.6" outlineLevel="7" x14ac:dyDescent="0.3">
      <c r="A31" s="4" t="s">
        <v>48</v>
      </c>
      <c r="B31" s="5" t="s">
        <v>9</v>
      </c>
      <c r="C31" s="61">
        <v>709</v>
      </c>
      <c r="D31" s="70" t="s">
        <v>99</v>
      </c>
      <c r="E31" s="5" t="s">
        <v>13</v>
      </c>
      <c r="F31" s="5" t="s">
        <v>78</v>
      </c>
      <c r="G31" s="13">
        <v>298435</v>
      </c>
      <c r="H31" s="13">
        <v>298435</v>
      </c>
      <c r="I31" s="13">
        <v>298435</v>
      </c>
      <c r="J31" s="2"/>
    </row>
    <row r="32" spans="1:10" ht="52.8" outlineLevel="7" x14ac:dyDescent="0.3">
      <c r="A32" s="62" t="s">
        <v>91</v>
      </c>
      <c r="B32" s="63">
        <v>920</v>
      </c>
      <c r="C32" s="64">
        <v>702</v>
      </c>
      <c r="D32" s="65" t="s">
        <v>92</v>
      </c>
      <c r="E32" s="66">
        <v>612</v>
      </c>
      <c r="F32" s="67" t="s">
        <v>93</v>
      </c>
      <c r="G32" s="13">
        <v>548219</v>
      </c>
      <c r="H32" s="13"/>
      <c r="I32" s="13"/>
      <c r="J32" s="2"/>
    </row>
    <row r="33" spans="1:10" outlineLevel="7" x14ac:dyDescent="0.3">
      <c r="A33" s="4"/>
      <c r="B33" s="5"/>
      <c r="C33" s="5"/>
      <c r="D33" s="5"/>
      <c r="E33" s="5"/>
      <c r="F33" s="5"/>
      <c r="G33" s="13"/>
      <c r="H33" s="13"/>
      <c r="I33" s="13"/>
      <c r="J33" s="2"/>
    </row>
    <row r="34" spans="1:10" outlineLevel="7" x14ac:dyDescent="0.3">
      <c r="A34" s="4"/>
      <c r="B34" s="5"/>
      <c r="C34" s="5"/>
      <c r="D34" s="5"/>
      <c r="E34" s="5"/>
      <c r="F34" s="5"/>
      <c r="G34" s="13"/>
      <c r="H34" s="13"/>
      <c r="I34" s="13"/>
      <c r="J34" s="2"/>
    </row>
    <row r="35" spans="1:10" ht="12.75" customHeight="1" x14ac:dyDescent="0.3">
      <c r="A35" s="80"/>
      <c r="B35" s="80"/>
      <c r="C35" s="80"/>
      <c r="D35" s="80"/>
      <c r="E35" s="80"/>
      <c r="F35" s="8"/>
      <c r="G35" s="14"/>
      <c r="H35" s="14"/>
      <c r="I35" s="14"/>
      <c r="J35" s="2"/>
    </row>
    <row r="36" spans="1:10" ht="12.75" customHeight="1" x14ac:dyDescent="0.3">
      <c r="A36" s="2"/>
      <c r="B36" s="2"/>
      <c r="C36" s="2"/>
      <c r="D36" s="2"/>
      <c r="E36" s="2"/>
      <c r="F36" s="2"/>
      <c r="G36" s="27"/>
      <c r="H36" s="27"/>
      <c r="I36" s="27"/>
      <c r="J36" s="2"/>
    </row>
    <row r="37" spans="1:10" ht="15.15" customHeight="1" x14ac:dyDescent="0.3">
      <c r="A37" s="28"/>
      <c r="B37" s="28"/>
      <c r="C37" s="28"/>
      <c r="D37" s="28"/>
      <c r="E37" s="28"/>
      <c r="F37" s="28"/>
      <c r="G37" s="29"/>
      <c r="H37" s="29"/>
      <c r="I37" s="29"/>
      <c r="J37" s="2"/>
    </row>
    <row r="38" spans="1:10" ht="15.6" x14ac:dyDescent="0.3">
      <c r="A38" s="38" t="s">
        <v>98</v>
      </c>
    </row>
  </sheetData>
  <mergeCells count="5">
    <mergeCell ref="A1:E1"/>
    <mergeCell ref="A2:I2"/>
    <mergeCell ref="A3:I3"/>
    <mergeCell ref="A4:I4"/>
    <mergeCell ref="A35:E35"/>
  </mergeCells>
  <pageMargins left="0.37" right="0.23" top="0.59055118110236227" bottom="0.59055118110236227" header="0.39370078740157483" footer="0.51181102362204722"/>
  <pageSetup paperSize="9" scale="54" fitToHeight="0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N38"/>
  <sheetViews>
    <sheetView showGridLines="0" zoomScaleNormal="100" zoomScaleSheetLayoutView="100" workbookViewId="0">
      <pane ySplit="5" topLeftCell="A15" activePane="bottomLeft" state="frozen"/>
      <selection pane="bottomLeft" activeCell="G14" sqref="G14"/>
    </sheetView>
  </sheetViews>
  <sheetFormatPr defaultColWidth="9.109375" defaultRowHeight="14.4" outlineLevelRow="7" x14ac:dyDescent="0.3"/>
  <cols>
    <col min="1" max="1" width="57.109375" style="1" customWidth="1"/>
    <col min="2" max="3" width="7.6640625" style="1" customWidth="1"/>
    <col min="4" max="4" width="10.6640625" style="1" customWidth="1"/>
    <col min="5" max="5" width="7.6640625" style="1" customWidth="1"/>
    <col min="6" max="6" width="20.6640625" style="1" customWidth="1"/>
    <col min="7" max="7" width="16.109375" style="1" customWidth="1"/>
    <col min="8" max="8" width="16" style="1" customWidth="1"/>
    <col min="9" max="9" width="16.44140625" style="1" customWidth="1"/>
    <col min="10" max="10" width="11.44140625" style="1" customWidth="1"/>
    <col min="11" max="16384" width="9.109375" style="1"/>
  </cols>
  <sheetData>
    <row r="1" spans="1:14" x14ac:dyDescent="0.3">
      <c r="A1" s="76"/>
      <c r="B1" s="76"/>
      <c r="C1" s="76"/>
      <c r="D1" s="76"/>
      <c r="E1" s="76"/>
      <c r="F1" s="12"/>
      <c r="G1" s="2"/>
      <c r="H1" s="2"/>
      <c r="I1" s="2"/>
      <c r="J1" s="2"/>
    </row>
    <row r="2" spans="1:14" ht="15.75" customHeight="1" x14ac:dyDescent="0.3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2"/>
    </row>
    <row r="3" spans="1:14" ht="15.75" customHeight="1" x14ac:dyDescent="0.3">
      <c r="A3" s="77" t="s">
        <v>61</v>
      </c>
      <c r="B3" s="77"/>
      <c r="C3" s="77"/>
      <c r="D3" s="77"/>
      <c r="E3" s="77"/>
      <c r="F3" s="77"/>
      <c r="G3" s="77"/>
      <c r="H3" s="77"/>
      <c r="I3" s="77"/>
      <c r="J3" s="2"/>
    </row>
    <row r="4" spans="1:14" ht="12" customHeight="1" x14ac:dyDescent="0.3">
      <c r="A4" s="78"/>
      <c r="B4" s="78"/>
      <c r="C4" s="78"/>
      <c r="D4" s="78"/>
      <c r="E4" s="78"/>
      <c r="F4" s="78"/>
      <c r="G4" s="78"/>
      <c r="H4" s="78"/>
      <c r="I4" s="78"/>
      <c r="J4" s="2"/>
    </row>
    <row r="5" spans="1:14" ht="42.75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55</v>
      </c>
      <c r="G5" s="3" t="s">
        <v>7</v>
      </c>
      <c r="H5" s="3" t="s">
        <v>8</v>
      </c>
      <c r="I5" s="3" t="s">
        <v>69</v>
      </c>
      <c r="J5" s="2"/>
    </row>
    <row r="6" spans="1:14" outlineLevel="5" x14ac:dyDescent="0.3">
      <c r="A6" s="4" t="s">
        <v>22</v>
      </c>
      <c r="B6" s="5" t="s">
        <v>9</v>
      </c>
      <c r="C6" s="5" t="s">
        <v>23</v>
      </c>
      <c r="D6" s="5" t="s">
        <v>21</v>
      </c>
      <c r="E6" s="5"/>
      <c r="F6" s="5"/>
      <c r="G6" s="13">
        <f>G7+G8+G9+G10+G11+G12+G13+G14+G17+G20+G23+G24+G25+G28+G29+G30+G31+G32+G33</f>
        <v>26808375</v>
      </c>
      <c r="H6" s="13">
        <f t="shared" ref="H6:I6" si="0">H7+H8+H9+H10+H11+H12+H13+H14+H17+H20+H23+H24+H25+H28+H29+H30+H31+H32</f>
        <v>31849500</v>
      </c>
      <c r="I6" s="13">
        <f t="shared" si="0"/>
        <v>30559747.850000001</v>
      </c>
      <c r="J6" s="2"/>
    </row>
    <row r="7" spans="1:14" ht="52.8" outlineLevel="7" x14ac:dyDescent="0.3">
      <c r="A7" s="4" t="s">
        <v>70</v>
      </c>
      <c r="B7" s="16">
        <v>920</v>
      </c>
      <c r="C7" s="16">
        <v>702</v>
      </c>
      <c r="D7" s="16" t="s">
        <v>82</v>
      </c>
      <c r="E7" s="16">
        <v>612</v>
      </c>
      <c r="F7" s="16" t="s">
        <v>83</v>
      </c>
      <c r="G7" s="44">
        <v>286513</v>
      </c>
      <c r="H7" s="44">
        <v>282439</v>
      </c>
      <c r="I7" s="44">
        <v>282439</v>
      </c>
      <c r="J7" s="71">
        <f>I7+H7+G7</f>
        <v>851391</v>
      </c>
    </row>
    <row r="8" spans="1:14" ht="26.4" outlineLevel="7" x14ac:dyDescent="0.3">
      <c r="A8" s="4" t="s">
        <v>14</v>
      </c>
      <c r="B8" s="5" t="s">
        <v>9</v>
      </c>
      <c r="C8" s="5" t="s">
        <v>23</v>
      </c>
      <c r="D8" s="5" t="s">
        <v>25</v>
      </c>
      <c r="E8" s="5" t="s">
        <v>13</v>
      </c>
      <c r="F8" s="5"/>
      <c r="G8" s="13"/>
      <c r="H8" s="13">
        <v>0</v>
      </c>
      <c r="I8" s="13"/>
      <c r="J8" s="2"/>
    </row>
    <row r="9" spans="1:14" ht="26.4" outlineLevel="7" x14ac:dyDescent="0.3">
      <c r="A9" s="4" t="s">
        <v>15</v>
      </c>
      <c r="B9" s="5" t="s">
        <v>9</v>
      </c>
      <c r="C9" s="5" t="s">
        <v>23</v>
      </c>
      <c r="D9" s="5" t="s">
        <v>26</v>
      </c>
      <c r="E9" s="5" t="s">
        <v>13</v>
      </c>
      <c r="F9" s="5"/>
      <c r="G9" s="13"/>
      <c r="H9" s="13">
        <v>2500000</v>
      </c>
      <c r="I9" s="13"/>
      <c r="J9" s="2"/>
    </row>
    <row r="10" spans="1:14" ht="52.8" outlineLevel="7" x14ac:dyDescent="0.3">
      <c r="A10" s="4" t="s">
        <v>17</v>
      </c>
      <c r="B10" s="5" t="s">
        <v>9</v>
      </c>
      <c r="C10" s="5" t="s">
        <v>23</v>
      </c>
      <c r="D10" s="5" t="s">
        <v>27</v>
      </c>
      <c r="E10" s="5" t="s">
        <v>18</v>
      </c>
      <c r="F10" s="5"/>
      <c r="G10" s="13">
        <v>4876068</v>
      </c>
      <c r="H10" s="13">
        <v>4876068</v>
      </c>
      <c r="I10" s="13">
        <v>4876068</v>
      </c>
      <c r="J10" s="2"/>
    </row>
    <row r="11" spans="1:14" ht="26.4" outlineLevel="7" x14ac:dyDescent="0.3">
      <c r="A11" s="4" t="s">
        <v>12</v>
      </c>
      <c r="B11" s="5" t="s">
        <v>9</v>
      </c>
      <c r="C11" s="5" t="s">
        <v>23</v>
      </c>
      <c r="D11" s="5" t="s">
        <v>27</v>
      </c>
      <c r="E11" s="5" t="s">
        <v>13</v>
      </c>
      <c r="F11" s="5"/>
      <c r="G11" s="13">
        <v>193600</v>
      </c>
      <c r="H11" s="13">
        <v>193600</v>
      </c>
      <c r="I11" s="13">
        <v>193600</v>
      </c>
      <c r="J11" s="2"/>
    </row>
    <row r="12" spans="1:14" ht="52.8" outlineLevel="7" x14ac:dyDescent="0.3">
      <c r="A12" s="4" t="s">
        <v>28</v>
      </c>
      <c r="B12" s="5" t="s">
        <v>9</v>
      </c>
      <c r="C12" s="5" t="s">
        <v>23</v>
      </c>
      <c r="D12" s="5" t="s">
        <v>29</v>
      </c>
      <c r="E12" s="5" t="s">
        <v>13</v>
      </c>
      <c r="F12" s="5" t="s">
        <v>81</v>
      </c>
      <c r="G12" s="52">
        <v>737748</v>
      </c>
      <c r="H12" s="52">
        <v>821858</v>
      </c>
      <c r="I12" s="13">
        <v>821858</v>
      </c>
      <c r="J12" s="2"/>
      <c r="M12" s="54"/>
      <c r="N12" s="49"/>
    </row>
    <row r="13" spans="1:14" ht="105.6" outlineLevel="7" x14ac:dyDescent="0.3">
      <c r="A13" s="4" t="s">
        <v>19</v>
      </c>
      <c r="B13" s="5" t="s">
        <v>9</v>
      </c>
      <c r="C13" s="5" t="s">
        <v>23</v>
      </c>
      <c r="D13" s="5" t="s">
        <v>30</v>
      </c>
      <c r="E13" s="5" t="s">
        <v>18</v>
      </c>
      <c r="F13" s="5" t="s">
        <v>75</v>
      </c>
      <c r="G13" s="13">
        <v>17168411</v>
      </c>
      <c r="H13" s="13">
        <v>19705365</v>
      </c>
      <c r="I13" s="13">
        <v>21884432</v>
      </c>
      <c r="J13" s="2"/>
    </row>
    <row r="14" spans="1:14" ht="52.8" outlineLevel="7" x14ac:dyDescent="0.3">
      <c r="A14" s="4" t="s">
        <v>33</v>
      </c>
      <c r="B14" s="5" t="s">
        <v>9</v>
      </c>
      <c r="C14" s="5" t="s">
        <v>23</v>
      </c>
      <c r="D14" s="5" t="s">
        <v>31</v>
      </c>
      <c r="E14" s="5" t="s">
        <v>13</v>
      </c>
      <c r="F14" s="5" t="s">
        <v>76</v>
      </c>
      <c r="G14" s="13">
        <f>G15+G16</f>
        <v>1463465</v>
      </c>
      <c r="H14" s="13">
        <f t="shared" ref="H14" si="1">H15+H16</f>
        <v>1505332</v>
      </c>
      <c r="I14" s="13">
        <f>I15+I16</f>
        <v>1590151</v>
      </c>
      <c r="J14" s="27">
        <f>I14+H14+G14</f>
        <v>4558948</v>
      </c>
    </row>
    <row r="15" spans="1:14" outlineLevel="7" x14ac:dyDescent="0.3">
      <c r="A15" s="4"/>
      <c r="B15" s="5"/>
      <c r="C15" s="5"/>
      <c r="D15" s="5"/>
      <c r="E15" s="5" t="s">
        <v>52</v>
      </c>
      <c r="F15" s="5"/>
      <c r="G15" s="13">
        <v>1248</v>
      </c>
      <c r="H15" s="13">
        <v>1266</v>
      </c>
      <c r="I15" s="13">
        <v>1295</v>
      </c>
      <c r="J15" s="2"/>
    </row>
    <row r="16" spans="1:14" outlineLevel="7" x14ac:dyDescent="0.3">
      <c r="A16" s="4"/>
      <c r="B16" s="5"/>
      <c r="C16" s="5"/>
      <c r="D16" s="5"/>
      <c r="E16" s="5" t="s">
        <v>53</v>
      </c>
      <c r="F16" s="5" t="s">
        <v>76</v>
      </c>
      <c r="G16" s="13">
        <v>1462217</v>
      </c>
      <c r="H16" s="13">
        <v>1504066</v>
      </c>
      <c r="I16" s="13">
        <v>1588856</v>
      </c>
      <c r="J16" s="2"/>
    </row>
    <row r="17" spans="1:10" ht="52.8" outlineLevel="7" x14ac:dyDescent="0.3">
      <c r="A17" s="4" t="s">
        <v>20</v>
      </c>
      <c r="B17" s="5" t="s">
        <v>9</v>
      </c>
      <c r="C17" s="5" t="s">
        <v>23</v>
      </c>
      <c r="D17" s="47" t="s">
        <v>32</v>
      </c>
      <c r="E17" s="5" t="s">
        <v>13</v>
      </c>
      <c r="F17" s="5"/>
      <c r="G17" s="13">
        <f>G18+G19</f>
        <v>577000</v>
      </c>
      <c r="H17" s="13"/>
      <c r="I17" s="13"/>
      <c r="J17" s="2"/>
    </row>
    <row r="18" spans="1:10" outlineLevel="7" x14ac:dyDescent="0.3">
      <c r="A18" s="4"/>
      <c r="B18" s="5"/>
      <c r="C18" s="5"/>
      <c r="D18" s="5"/>
      <c r="E18" s="5" t="s">
        <v>52</v>
      </c>
      <c r="F18" s="5"/>
      <c r="G18" s="13">
        <v>0</v>
      </c>
      <c r="H18" s="13"/>
      <c r="I18" s="13"/>
      <c r="J18" s="2"/>
    </row>
    <row r="19" spans="1:10" outlineLevel="7" x14ac:dyDescent="0.3">
      <c r="A19" s="4"/>
      <c r="B19" s="5"/>
      <c r="C19" s="5"/>
      <c r="D19" s="5"/>
      <c r="E19" s="5" t="s">
        <v>53</v>
      </c>
      <c r="F19" s="47" t="s">
        <v>85</v>
      </c>
      <c r="G19" s="13">
        <v>577000</v>
      </c>
      <c r="H19" s="13"/>
      <c r="I19" s="13"/>
      <c r="J19" s="2"/>
    </row>
    <row r="20" spans="1:10" ht="52.8" outlineLevel="7" x14ac:dyDescent="0.3">
      <c r="A20" s="4" t="s">
        <v>33</v>
      </c>
      <c r="B20" s="5" t="s">
        <v>9</v>
      </c>
      <c r="C20" s="5" t="s">
        <v>23</v>
      </c>
      <c r="D20" s="59" t="s">
        <v>34</v>
      </c>
      <c r="E20" s="59" t="s">
        <v>13</v>
      </c>
      <c r="F20" s="59" t="s">
        <v>77</v>
      </c>
      <c r="G20" s="13">
        <f>G21+G22</f>
        <v>134816</v>
      </c>
      <c r="H20" s="13">
        <f t="shared" ref="H20:I20" si="2">H21+H22</f>
        <v>141555</v>
      </c>
      <c r="I20" s="13">
        <f t="shared" si="2"/>
        <v>150258</v>
      </c>
      <c r="J20" s="2"/>
    </row>
    <row r="21" spans="1:10" outlineLevel="7" x14ac:dyDescent="0.3">
      <c r="A21" s="4"/>
      <c r="B21" s="5"/>
      <c r="C21" s="5"/>
      <c r="D21" s="5"/>
      <c r="E21" s="5" t="s">
        <v>52</v>
      </c>
      <c r="F21" s="5"/>
      <c r="G21" s="13">
        <v>110</v>
      </c>
      <c r="H21" s="13">
        <v>110</v>
      </c>
      <c r="I21" s="13">
        <v>110</v>
      </c>
      <c r="J21" s="2"/>
    </row>
    <row r="22" spans="1:10" outlineLevel="7" x14ac:dyDescent="0.3">
      <c r="A22" s="4"/>
      <c r="B22" s="5"/>
      <c r="C22" s="5"/>
      <c r="D22" s="5"/>
      <c r="E22" s="5" t="s">
        <v>53</v>
      </c>
      <c r="F22" s="59" t="s">
        <v>77</v>
      </c>
      <c r="G22" s="13">
        <v>134706</v>
      </c>
      <c r="H22" s="13">
        <v>141445</v>
      </c>
      <c r="I22" s="13">
        <v>150148</v>
      </c>
      <c r="J22" s="2"/>
    </row>
    <row r="23" spans="1:10" outlineLevel="7" x14ac:dyDescent="0.3">
      <c r="A23" s="4"/>
      <c r="B23" s="5"/>
      <c r="C23" s="5"/>
      <c r="D23" s="5"/>
      <c r="E23" s="5"/>
      <c r="F23" s="5"/>
      <c r="G23" s="13"/>
      <c r="H23" s="13"/>
      <c r="I23" s="13"/>
      <c r="J23" s="2"/>
    </row>
    <row r="24" spans="1:10" ht="79.2" outlineLevel="7" x14ac:dyDescent="0.3">
      <c r="A24" s="4" t="s">
        <v>36</v>
      </c>
      <c r="B24" s="5" t="s">
        <v>9</v>
      </c>
      <c r="C24" s="5" t="s">
        <v>23</v>
      </c>
      <c r="D24" s="5" t="s">
        <v>37</v>
      </c>
      <c r="E24" s="5" t="s">
        <v>13</v>
      </c>
      <c r="F24" s="5"/>
      <c r="G24" s="13"/>
      <c r="H24" s="13"/>
      <c r="I24" s="13"/>
      <c r="J24" s="2"/>
    </row>
    <row r="25" spans="1:10" ht="92.4" outlineLevel="7" x14ac:dyDescent="0.3">
      <c r="A25" s="4" t="s">
        <v>38</v>
      </c>
      <c r="B25" s="5" t="s">
        <v>9</v>
      </c>
      <c r="C25" s="39" t="s">
        <v>56</v>
      </c>
      <c r="D25" s="59" t="s">
        <v>86</v>
      </c>
      <c r="E25" s="59" t="s">
        <v>13</v>
      </c>
      <c r="F25" s="59" t="s">
        <v>79</v>
      </c>
      <c r="G25" s="13">
        <v>433290</v>
      </c>
      <c r="H25" s="13">
        <v>433290</v>
      </c>
      <c r="I25" s="13">
        <f>I26+I27</f>
        <v>181925.85</v>
      </c>
      <c r="J25" s="2"/>
    </row>
    <row r="26" spans="1:10" outlineLevel="7" x14ac:dyDescent="0.3">
      <c r="A26" s="4"/>
      <c r="B26" s="5"/>
      <c r="C26" s="39"/>
      <c r="D26" s="5"/>
      <c r="E26" s="5" t="s">
        <v>52</v>
      </c>
      <c r="F26" s="5"/>
      <c r="G26" s="13">
        <v>4333.8500000000004</v>
      </c>
      <c r="H26" s="13">
        <v>4333.8500000000004</v>
      </c>
      <c r="I26" s="13">
        <v>4333.8500000000004</v>
      </c>
      <c r="J26" s="2"/>
    </row>
    <row r="27" spans="1:10" outlineLevel="7" x14ac:dyDescent="0.3">
      <c r="A27" s="4"/>
      <c r="B27" s="5"/>
      <c r="C27" s="39"/>
      <c r="D27" s="5"/>
      <c r="E27" s="5" t="s">
        <v>53</v>
      </c>
      <c r="F27" s="59" t="s">
        <v>79</v>
      </c>
      <c r="G27" s="13">
        <f>G25-G26</f>
        <v>428956.15</v>
      </c>
      <c r="H27" s="13">
        <f t="shared" ref="H27" si="3">H25-H26</f>
        <v>428956.15</v>
      </c>
      <c r="I27" s="13">
        <v>177592</v>
      </c>
      <c r="J27" s="27">
        <f>G27+G26</f>
        <v>433290</v>
      </c>
    </row>
    <row r="28" spans="1:10" outlineLevel="7" x14ac:dyDescent="0.3">
      <c r="A28" s="4" t="s">
        <v>41</v>
      </c>
      <c r="B28" s="5" t="s">
        <v>9</v>
      </c>
      <c r="C28" s="5" t="s">
        <v>40</v>
      </c>
      <c r="D28" s="5" t="s">
        <v>42</v>
      </c>
      <c r="E28" s="5" t="s">
        <v>13</v>
      </c>
      <c r="F28" s="5"/>
      <c r="G28" s="13">
        <v>10000</v>
      </c>
      <c r="H28" s="13">
        <v>10000</v>
      </c>
      <c r="I28" s="13">
        <v>10000</v>
      </c>
      <c r="J28" s="2"/>
    </row>
    <row r="29" spans="1:10" ht="39.6" outlineLevel="7" x14ac:dyDescent="0.3">
      <c r="A29" s="4" t="s">
        <v>44</v>
      </c>
      <c r="B29" s="5" t="s">
        <v>9</v>
      </c>
      <c r="C29" s="5" t="s">
        <v>43</v>
      </c>
      <c r="D29" s="5" t="s">
        <v>45</v>
      </c>
      <c r="E29" s="5" t="s">
        <v>13</v>
      </c>
      <c r="F29" s="5"/>
      <c r="G29" s="13">
        <v>111112</v>
      </c>
      <c r="H29" s="13">
        <v>111112</v>
      </c>
      <c r="I29" s="13">
        <v>111112</v>
      </c>
      <c r="J29" s="2"/>
    </row>
    <row r="30" spans="1:10" ht="39.6" outlineLevel="7" x14ac:dyDescent="0.3">
      <c r="A30" s="4" t="s">
        <v>46</v>
      </c>
      <c r="B30" s="5" t="s">
        <v>9</v>
      </c>
      <c r="C30" s="5" t="s">
        <v>23</v>
      </c>
      <c r="D30" s="70" t="s">
        <v>97</v>
      </c>
      <c r="E30" s="5" t="s">
        <v>13</v>
      </c>
      <c r="F30" s="5" t="s">
        <v>87</v>
      </c>
      <c r="G30" s="13">
        <v>188261</v>
      </c>
      <c r="H30" s="13">
        <v>200056</v>
      </c>
      <c r="I30" s="13">
        <v>209349</v>
      </c>
      <c r="J30" s="2"/>
    </row>
    <row r="31" spans="1:10" ht="39.6" outlineLevel="7" x14ac:dyDescent="0.3">
      <c r="A31" s="4" t="s">
        <v>48</v>
      </c>
      <c r="B31" s="5" t="s">
        <v>9</v>
      </c>
      <c r="C31" s="61">
        <v>709</v>
      </c>
      <c r="D31" s="70" t="s">
        <v>99</v>
      </c>
      <c r="E31" s="5" t="s">
        <v>13</v>
      </c>
      <c r="F31" s="5" t="s">
        <v>78</v>
      </c>
      <c r="G31" s="13">
        <v>248555</v>
      </c>
      <c r="H31" s="13">
        <v>248555</v>
      </c>
      <c r="I31" s="13">
        <v>248555</v>
      </c>
      <c r="J31" s="2"/>
    </row>
    <row r="32" spans="1:10" ht="26.4" outlineLevel="7" x14ac:dyDescent="0.3">
      <c r="A32" s="4" t="s">
        <v>11</v>
      </c>
      <c r="B32" s="5" t="s">
        <v>9</v>
      </c>
      <c r="C32" s="5" t="s">
        <v>23</v>
      </c>
      <c r="D32" s="5" t="s">
        <v>24</v>
      </c>
      <c r="E32" s="5" t="s">
        <v>13</v>
      </c>
      <c r="F32" s="5"/>
      <c r="G32" s="13"/>
      <c r="H32" s="13">
        <v>820270</v>
      </c>
      <c r="I32" s="13"/>
      <c r="J32" s="2"/>
    </row>
    <row r="33" spans="1:10" ht="52.8" outlineLevel="7" x14ac:dyDescent="0.3">
      <c r="A33" s="62" t="s">
        <v>91</v>
      </c>
      <c r="B33" s="63">
        <v>920</v>
      </c>
      <c r="C33" s="64">
        <v>702</v>
      </c>
      <c r="D33" s="65" t="s">
        <v>92</v>
      </c>
      <c r="E33" s="66">
        <v>612</v>
      </c>
      <c r="F33" s="67" t="s">
        <v>93</v>
      </c>
      <c r="G33" s="11">
        <v>379536</v>
      </c>
      <c r="H33" s="13"/>
      <c r="I33" s="13"/>
      <c r="J33" s="2"/>
    </row>
    <row r="34" spans="1:10" outlineLevel="7" x14ac:dyDescent="0.3">
      <c r="A34" s="4"/>
      <c r="B34" s="5"/>
      <c r="C34" s="5"/>
      <c r="D34" s="5"/>
      <c r="E34" s="5"/>
      <c r="F34" s="5"/>
      <c r="G34" s="13"/>
      <c r="H34" s="13"/>
      <c r="I34" s="13"/>
      <c r="J34" s="2"/>
    </row>
    <row r="35" spans="1:10" ht="12.75" customHeight="1" x14ac:dyDescent="0.3">
      <c r="A35" s="80"/>
      <c r="B35" s="80"/>
      <c r="C35" s="80"/>
      <c r="D35" s="80"/>
      <c r="E35" s="80"/>
      <c r="F35" s="8"/>
      <c r="G35" s="14"/>
      <c r="H35" s="14"/>
      <c r="I35" s="14"/>
      <c r="J35" s="2"/>
    </row>
    <row r="36" spans="1:10" ht="12.75" customHeight="1" x14ac:dyDescent="0.3">
      <c r="A36" s="2"/>
      <c r="B36" s="2"/>
      <c r="C36" s="2"/>
      <c r="D36" s="2"/>
      <c r="E36" s="2"/>
      <c r="F36" s="2"/>
      <c r="G36" s="27"/>
      <c r="H36" s="27"/>
      <c r="I36" s="27"/>
      <c r="J36" s="2"/>
    </row>
    <row r="37" spans="1:10" ht="15.15" customHeight="1" x14ac:dyDescent="0.3">
      <c r="A37" s="28"/>
      <c r="B37" s="28"/>
      <c r="C37" s="28"/>
      <c r="D37" s="28"/>
      <c r="E37" s="28"/>
      <c r="F37" s="28"/>
      <c r="G37" s="29"/>
      <c r="H37" s="29"/>
      <c r="I37" s="29"/>
      <c r="J37" s="2"/>
    </row>
    <row r="38" spans="1:10" ht="15.6" x14ac:dyDescent="0.3">
      <c r="A38" s="38" t="s">
        <v>98</v>
      </c>
    </row>
  </sheetData>
  <mergeCells count="5">
    <mergeCell ref="A1:E1"/>
    <mergeCell ref="A2:I2"/>
    <mergeCell ref="A3:I3"/>
    <mergeCell ref="A4:I4"/>
    <mergeCell ref="A35:E35"/>
  </mergeCells>
  <pageMargins left="0.32" right="0.28999999999999998" top="0.59055118110236227" bottom="0.59055118110236227" header="0.39370078740157483" footer="0.51181102362204722"/>
  <pageSetup paperSize="9" scale="56" fitToHeight="0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L38"/>
  <sheetViews>
    <sheetView showGridLines="0" zoomScaleNormal="100" zoomScaleSheetLayoutView="100" workbookViewId="0">
      <pane ySplit="5" topLeftCell="A15" activePane="bottomLeft" state="frozen"/>
      <selection pane="bottomLeft" activeCell="G14" sqref="G14"/>
    </sheetView>
  </sheetViews>
  <sheetFormatPr defaultColWidth="9.109375" defaultRowHeight="14.4" outlineLevelRow="7" x14ac:dyDescent="0.3"/>
  <cols>
    <col min="1" max="1" width="57.109375" style="1" customWidth="1"/>
    <col min="2" max="3" width="7.6640625" style="1" customWidth="1"/>
    <col min="4" max="4" width="10.6640625" style="1" customWidth="1"/>
    <col min="5" max="5" width="7.6640625" style="1" customWidth="1"/>
    <col min="6" max="6" width="22.5546875" style="1" customWidth="1"/>
    <col min="7" max="7" width="15.5546875" style="1" customWidth="1"/>
    <col min="8" max="8" width="14.5546875" style="1" customWidth="1"/>
    <col min="9" max="9" width="14.88671875" style="1" customWidth="1"/>
    <col min="10" max="10" width="14.109375" style="1" customWidth="1"/>
    <col min="11" max="16384" width="9.109375" style="1"/>
  </cols>
  <sheetData>
    <row r="1" spans="1:12" x14ac:dyDescent="0.3">
      <c r="A1" s="76"/>
      <c r="B1" s="76"/>
      <c r="C1" s="76"/>
      <c r="D1" s="76"/>
      <c r="E1" s="76"/>
      <c r="F1" s="12"/>
      <c r="G1" s="2"/>
      <c r="H1" s="2"/>
      <c r="I1" s="2"/>
      <c r="J1" s="2"/>
    </row>
    <row r="2" spans="1:12" ht="15.75" customHeight="1" x14ac:dyDescent="0.3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2"/>
    </row>
    <row r="3" spans="1:12" ht="15.75" customHeight="1" x14ac:dyDescent="0.3">
      <c r="A3" s="77" t="s">
        <v>62</v>
      </c>
      <c r="B3" s="77"/>
      <c r="C3" s="77"/>
      <c r="D3" s="77"/>
      <c r="E3" s="77"/>
      <c r="F3" s="77"/>
      <c r="G3" s="77"/>
      <c r="H3" s="77"/>
      <c r="I3" s="77"/>
      <c r="J3" s="2"/>
    </row>
    <row r="4" spans="1:12" ht="12" customHeight="1" x14ac:dyDescent="0.3">
      <c r="A4" s="78"/>
      <c r="B4" s="78"/>
      <c r="C4" s="78"/>
      <c r="D4" s="78"/>
      <c r="E4" s="78"/>
      <c r="F4" s="78"/>
      <c r="G4" s="78"/>
      <c r="H4" s="78"/>
      <c r="I4" s="78"/>
      <c r="J4" s="2"/>
    </row>
    <row r="5" spans="1:12" ht="42.75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55</v>
      </c>
      <c r="G5" s="3" t="s">
        <v>7</v>
      </c>
      <c r="H5" s="3" t="s">
        <v>8</v>
      </c>
      <c r="I5" s="3" t="s">
        <v>69</v>
      </c>
      <c r="J5" s="2"/>
    </row>
    <row r="6" spans="1:12" outlineLevel="5" x14ac:dyDescent="0.3">
      <c r="A6" s="4" t="s">
        <v>22</v>
      </c>
      <c r="B6" s="5" t="s">
        <v>9</v>
      </c>
      <c r="C6" s="5" t="s">
        <v>23</v>
      </c>
      <c r="D6" s="5" t="s">
        <v>21</v>
      </c>
      <c r="E6" s="5"/>
      <c r="F6" s="5"/>
      <c r="G6" s="13">
        <f>G7+G8+G9+G10+G11+G12+G13+G14+G17+G20+G23+G24+G25+G28+G29+G30+G31+G32</f>
        <v>60214747</v>
      </c>
      <c r="H6" s="13">
        <f t="shared" ref="H6:I6" si="0">H7+H8+H9+H10+H11+H12+H13+H14+H17+H20+H23+H24+H25+H28+H29+H30+H31+H32</f>
        <v>65739278</v>
      </c>
      <c r="I6" s="13">
        <f t="shared" si="0"/>
        <v>70878792.909999996</v>
      </c>
      <c r="J6" s="2"/>
    </row>
    <row r="7" spans="1:12" ht="52.8" outlineLevel="7" x14ac:dyDescent="0.3">
      <c r="A7" s="4" t="s">
        <v>70</v>
      </c>
      <c r="B7" s="16">
        <v>920</v>
      </c>
      <c r="C7" s="16">
        <v>702</v>
      </c>
      <c r="D7" s="16" t="s">
        <v>82</v>
      </c>
      <c r="E7" s="16">
        <v>612</v>
      </c>
      <c r="F7" s="16" t="s">
        <v>83</v>
      </c>
      <c r="G7" s="44">
        <v>286513</v>
      </c>
      <c r="H7" s="44">
        <v>282440</v>
      </c>
      <c r="I7" s="44">
        <v>282440</v>
      </c>
      <c r="J7" s="71">
        <f>I7+H7+G7</f>
        <v>851393</v>
      </c>
    </row>
    <row r="8" spans="1:12" ht="26.4" outlineLevel="7" x14ac:dyDescent="0.3">
      <c r="A8" s="4" t="s">
        <v>14</v>
      </c>
      <c r="B8" s="5" t="s">
        <v>9</v>
      </c>
      <c r="C8" s="5" t="s">
        <v>23</v>
      </c>
      <c r="D8" s="5" t="s">
        <v>25</v>
      </c>
      <c r="E8" s="5" t="s">
        <v>13</v>
      </c>
      <c r="F8" s="5"/>
      <c r="G8" s="13"/>
      <c r="H8" s="13"/>
      <c r="I8" s="13"/>
      <c r="J8" s="2"/>
    </row>
    <row r="9" spans="1:12" ht="26.4" outlineLevel="7" x14ac:dyDescent="0.3">
      <c r="A9" s="4" t="s">
        <v>15</v>
      </c>
      <c r="B9" s="5" t="s">
        <v>9</v>
      </c>
      <c r="C9" s="5" t="s">
        <v>23</v>
      </c>
      <c r="D9" s="5" t="s">
        <v>26</v>
      </c>
      <c r="E9" s="5" t="s">
        <v>13</v>
      </c>
      <c r="F9" s="5"/>
      <c r="G9" s="13"/>
      <c r="H9" s="13"/>
      <c r="I9" s="13"/>
      <c r="J9" s="2"/>
    </row>
    <row r="10" spans="1:12" ht="52.8" outlineLevel="7" x14ac:dyDescent="0.3">
      <c r="A10" s="4" t="s">
        <v>17</v>
      </c>
      <c r="B10" s="5" t="s">
        <v>9</v>
      </c>
      <c r="C10" s="5" t="s">
        <v>23</v>
      </c>
      <c r="D10" s="5" t="s">
        <v>27</v>
      </c>
      <c r="E10" s="5" t="s">
        <v>18</v>
      </c>
      <c r="F10" s="5"/>
      <c r="G10" s="13">
        <v>7658724</v>
      </c>
      <c r="H10" s="13">
        <v>7658724</v>
      </c>
      <c r="I10" s="13">
        <v>7658724</v>
      </c>
      <c r="J10" s="2"/>
    </row>
    <row r="11" spans="1:12" ht="26.4" outlineLevel="7" x14ac:dyDescent="0.3">
      <c r="A11" s="4" t="s">
        <v>12</v>
      </c>
      <c r="B11" s="5" t="s">
        <v>9</v>
      </c>
      <c r="C11" s="5" t="s">
        <v>23</v>
      </c>
      <c r="D11" s="5" t="s">
        <v>27</v>
      </c>
      <c r="E11" s="5" t="s">
        <v>13</v>
      </c>
      <c r="F11" s="5"/>
      <c r="G11" s="13">
        <v>299200</v>
      </c>
      <c r="H11" s="13">
        <v>299200</v>
      </c>
      <c r="I11" s="13">
        <v>299200</v>
      </c>
      <c r="J11" s="2"/>
    </row>
    <row r="12" spans="1:12" ht="52.8" outlineLevel="7" x14ac:dyDescent="0.3">
      <c r="A12" s="4" t="s">
        <v>28</v>
      </c>
      <c r="B12" s="5" t="s">
        <v>9</v>
      </c>
      <c r="C12" s="5" t="s">
        <v>23</v>
      </c>
      <c r="D12" s="5" t="s">
        <v>29</v>
      </c>
      <c r="E12" s="5" t="s">
        <v>13</v>
      </c>
      <c r="F12" s="5" t="s">
        <v>81</v>
      </c>
      <c r="G12" s="52">
        <v>2082860</v>
      </c>
      <c r="H12" s="13">
        <v>2216619</v>
      </c>
      <c r="I12" s="13">
        <v>2216619</v>
      </c>
      <c r="J12" s="2"/>
      <c r="L12" s="49"/>
    </row>
    <row r="13" spans="1:12" ht="105.6" outlineLevel="7" x14ac:dyDescent="0.3">
      <c r="A13" s="4" t="s">
        <v>19</v>
      </c>
      <c r="B13" s="5" t="s">
        <v>9</v>
      </c>
      <c r="C13" s="5" t="s">
        <v>23</v>
      </c>
      <c r="D13" s="5" t="s">
        <v>30</v>
      </c>
      <c r="E13" s="5" t="s">
        <v>18</v>
      </c>
      <c r="F13" s="5" t="s">
        <v>75</v>
      </c>
      <c r="G13" s="13">
        <v>42658678</v>
      </c>
      <c r="H13" s="13">
        <v>48962297</v>
      </c>
      <c r="I13" s="13">
        <v>54376665</v>
      </c>
      <c r="J13" s="2"/>
    </row>
    <row r="14" spans="1:12" ht="52.8" outlineLevel="7" x14ac:dyDescent="0.3">
      <c r="A14" s="4" t="s">
        <v>33</v>
      </c>
      <c r="B14" s="5" t="s">
        <v>9</v>
      </c>
      <c r="C14" s="5" t="s">
        <v>23</v>
      </c>
      <c r="D14" s="5" t="s">
        <v>31</v>
      </c>
      <c r="E14" s="5" t="s">
        <v>13</v>
      </c>
      <c r="F14" s="5" t="s">
        <v>76</v>
      </c>
      <c r="G14" s="13">
        <f>G15+G16</f>
        <v>3287238</v>
      </c>
      <c r="H14" s="13">
        <f t="shared" ref="H14" si="1">H15+H16</f>
        <v>3381290</v>
      </c>
      <c r="I14" s="13">
        <f>I15+I16</f>
        <v>3571783</v>
      </c>
      <c r="J14" s="27">
        <f>I14+H14+G14</f>
        <v>10240311</v>
      </c>
    </row>
    <row r="15" spans="1:12" outlineLevel="7" x14ac:dyDescent="0.3">
      <c r="A15" s="4"/>
      <c r="B15" s="5"/>
      <c r="C15" s="5"/>
      <c r="D15" s="5"/>
      <c r="E15" s="5" t="s">
        <v>52</v>
      </c>
      <c r="F15" s="5"/>
      <c r="G15" s="13">
        <v>2769</v>
      </c>
      <c r="H15" s="13">
        <v>2811</v>
      </c>
      <c r="I15" s="13">
        <v>2864</v>
      </c>
      <c r="J15" s="2"/>
    </row>
    <row r="16" spans="1:12" outlineLevel="7" x14ac:dyDescent="0.3">
      <c r="A16" s="4"/>
      <c r="B16" s="5"/>
      <c r="C16" s="5"/>
      <c r="D16" s="5"/>
      <c r="E16" s="5" t="s">
        <v>53</v>
      </c>
      <c r="F16" s="5" t="s">
        <v>76</v>
      </c>
      <c r="G16" s="13">
        <v>3284469</v>
      </c>
      <c r="H16" s="13">
        <v>3378479</v>
      </c>
      <c r="I16" s="13">
        <v>3568919</v>
      </c>
      <c r="J16" s="2"/>
    </row>
    <row r="17" spans="1:10" ht="52.8" outlineLevel="7" x14ac:dyDescent="0.3">
      <c r="A17" s="4" t="s">
        <v>20</v>
      </c>
      <c r="B17" s="5" t="s">
        <v>9</v>
      </c>
      <c r="C17" s="5" t="s">
        <v>23</v>
      </c>
      <c r="D17" s="5" t="s">
        <v>32</v>
      </c>
      <c r="E17" s="5" t="s">
        <v>13</v>
      </c>
      <c r="F17" s="5"/>
      <c r="G17" s="13"/>
      <c r="H17" s="13"/>
      <c r="I17" s="13"/>
      <c r="J17" s="2"/>
    </row>
    <row r="18" spans="1:10" outlineLevel="7" x14ac:dyDescent="0.3">
      <c r="A18" s="4"/>
      <c r="B18" s="5"/>
      <c r="C18" s="5"/>
      <c r="D18" s="5"/>
      <c r="E18" s="5" t="s">
        <v>52</v>
      </c>
      <c r="F18" s="5"/>
      <c r="G18" s="13"/>
      <c r="H18" s="13"/>
      <c r="I18" s="13"/>
      <c r="J18" s="2"/>
    </row>
    <row r="19" spans="1:10" outlineLevel="7" x14ac:dyDescent="0.3">
      <c r="A19" s="4"/>
      <c r="B19" s="5"/>
      <c r="C19" s="5"/>
      <c r="D19" s="5"/>
      <c r="E19" s="5" t="s">
        <v>53</v>
      </c>
      <c r="F19" s="5"/>
      <c r="G19" s="13"/>
      <c r="H19" s="13"/>
      <c r="I19" s="13"/>
      <c r="J19" s="2"/>
    </row>
    <row r="20" spans="1:10" ht="52.8" outlineLevel="7" x14ac:dyDescent="0.3">
      <c r="A20" s="4" t="s">
        <v>33</v>
      </c>
      <c r="B20" s="5" t="s">
        <v>9</v>
      </c>
      <c r="C20" s="5" t="s">
        <v>23</v>
      </c>
      <c r="D20" s="59" t="s">
        <v>34</v>
      </c>
      <c r="E20" s="59" t="s">
        <v>13</v>
      </c>
      <c r="F20" s="59" t="s">
        <v>77</v>
      </c>
      <c r="G20" s="13">
        <f>G21+G22</f>
        <v>144381</v>
      </c>
      <c r="H20" s="13">
        <f t="shared" ref="H20:I20" si="2">H21+H22</f>
        <v>151591</v>
      </c>
      <c r="I20" s="13">
        <f t="shared" si="2"/>
        <v>160917</v>
      </c>
      <c r="J20" s="2"/>
    </row>
    <row r="21" spans="1:10" outlineLevel="7" x14ac:dyDescent="0.3">
      <c r="A21" s="4"/>
      <c r="B21" s="5"/>
      <c r="C21" s="5"/>
      <c r="D21" s="5"/>
      <c r="E21" s="5" t="s">
        <v>52</v>
      </c>
      <c r="F21" s="5"/>
      <c r="G21" s="13">
        <v>180</v>
      </c>
      <c r="H21" s="13">
        <v>180</v>
      </c>
      <c r="I21" s="13">
        <v>180</v>
      </c>
      <c r="J21" s="2"/>
    </row>
    <row r="22" spans="1:10" outlineLevel="7" x14ac:dyDescent="0.3">
      <c r="A22" s="4"/>
      <c r="B22" s="5"/>
      <c r="C22" s="5"/>
      <c r="D22" s="5"/>
      <c r="E22" s="5" t="s">
        <v>53</v>
      </c>
      <c r="F22" s="59" t="s">
        <v>77</v>
      </c>
      <c r="G22" s="13">
        <v>144201</v>
      </c>
      <c r="H22" s="13">
        <v>151411</v>
      </c>
      <c r="I22" s="13">
        <v>160737</v>
      </c>
      <c r="J22" s="2"/>
    </row>
    <row r="23" spans="1:10" outlineLevel="7" x14ac:dyDescent="0.3">
      <c r="A23" s="4"/>
      <c r="B23" s="5"/>
      <c r="C23" s="5"/>
      <c r="D23" s="5"/>
      <c r="E23" s="5"/>
      <c r="F23" s="5"/>
      <c r="G23" s="13"/>
      <c r="H23" s="13"/>
      <c r="I23" s="13"/>
      <c r="J23" s="2"/>
    </row>
    <row r="24" spans="1:10" ht="79.2" outlineLevel="7" x14ac:dyDescent="0.3">
      <c r="A24" s="4" t="s">
        <v>36</v>
      </c>
      <c r="B24" s="5" t="s">
        <v>9</v>
      </c>
      <c r="C24" s="5" t="s">
        <v>23</v>
      </c>
      <c r="D24" s="5" t="s">
        <v>37</v>
      </c>
      <c r="E24" s="5" t="s">
        <v>13</v>
      </c>
      <c r="F24" s="5"/>
      <c r="G24" s="13"/>
      <c r="H24" s="13"/>
      <c r="I24" s="13"/>
      <c r="J24" s="2"/>
    </row>
    <row r="25" spans="1:10" ht="92.4" outlineLevel="7" x14ac:dyDescent="0.3">
      <c r="A25" s="4" t="s">
        <v>38</v>
      </c>
      <c r="B25" s="5" t="s">
        <v>9</v>
      </c>
      <c r="C25" s="39" t="s">
        <v>56</v>
      </c>
      <c r="D25" s="59" t="s">
        <v>86</v>
      </c>
      <c r="E25" s="59" t="s">
        <v>13</v>
      </c>
      <c r="F25" s="59" t="s">
        <v>79</v>
      </c>
      <c r="G25" s="13">
        <v>878300</v>
      </c>
      <c r="H25" s="13">
        <v>878300</v>
      </c>
      <c r="I25" s="13">
        <f>I26+I27</f>
        <v>368774.91</v>
      </c>
      <c r="J25" s="2"/>
    </row>
    <row r="26" spans="1:10" outlineLevel="7" x14ac:dyDescent="0.3">
      <c r="A26" s="4"/>
      <c r="B26" s="5"/>
      <c r="C26" s="39"/>
      <c r="D26" s="5"/>
      <c r="E26" s="5" t="s">
        <v>52</v>
      </c>
      <c r="F26" s="5"/>
      <c r="G26" s="13">
        <v>8784.91</v>
      </c>
      <c r="H26" s="13">
        <v>8784.91</v>
      </c>
      <c r="I26" s="13">
        <v>8784.91</v>
      </c>
      <c r="J26" s="2"/>
    </row>
    <row r="27" spans="1:10" outlineLevel="7" x14ac:dyDescent="0.3">
      <c r="A27" s="4"/>
      <c r="B27" s="5"/>
      <c r="C27" s="39"/>
      <c r="D27" s="5"/>
      <c r="E27" s="5" t="s">
        <v>53</v>
      </c>
      <c r="F27" s="5"/>
      <c r="G27" s="13">
        <f>G25-G26</f>
        <v>869515.09</v>
      </c>
      <c r="H27" s="13">
        <f t="shared" ref="H27" si="3">H25-H26</f>
        <v>869515.09</v>
      </c>
      <c r="I27" s="13">
        <v>359990</v>
      </c>
      <c r="J27" s="27">
        <f>G27+G26</f>
        <v>878300</v>
      </c>
    </row>
    <row r="28" spans="1:10" outlineLevel="7" x14ac:dyDescent="0.3">
      <c r="A28" s="4" t="s">
        <v>41</v>
      </c>
      <c r="B28" s="5" t="s">
        <v>9</v>
      </c>
      <c r="C28" s="5" t="s">
        <v>40</v>
      </c>
      <c r="D28" s="5" t="s">
        <v>42</v>
      </c>
      <c r="E28" s="5" t="s">
        <v>13</v>
      </c>
      <c r="F28" s="5"/>
      <c r="G28" s="13">
        <v>120000</v>
      </c>
      <c r="H28" s="13">
        <v>120000</v>
      </c>
      <c r="I28" s="13">
        <v>120000</v>
      </c>
      <c r="J28" s="2"/>
    </row>
    <row r="29" spans="1:10" ht="39.6" outlineLevel="7" x14ac:dyDescent="0.3">
      <c r="A29" s="4" t="s">
        <v>44</v>
      </c>
      <c r="B29" s="5" t="s">
        <v>9</v>
      </c>
      <c r="C29" s="5" t="s">
        <v>43</v>
      </c>
      <c r="D29" s="5" t="s">
        <v>45</v>
      </c>
      <c r="E29" s="5" t="s">
        <v>13</v>
      </c>
      <c r="F29" s="5"/>
      <c r="G29" s="13">
        <v>155555</v>
      </c>
      <c r="H29" s="13">
        <v>155555</v>
      </c>
      <c r="I29" s="13">
        <v>155555</v>
      </c>
      <c r="J29" s="2"/>
    </row>
    <row r="30" spans="1:10" ht="39.6" outlineLevel="7" x14ac:dyDescent="0.3">
      <c r="A30" s="4" t="s">
        <v>46</v>
      </c>
      <c r="B30" s="5" t="s">
        <v>9</v>
      </c>
      <c r="C30" s="5" t="s">
        <v>23</v>
      </c>
      <c r="D30" s="70" t="s">
        <v>97</v>
      </c>
      <c r="E30" s="5" t="s">
        <v>13</v>
      </c>
      <c r="F30" s="5" t="s">
        <v>87</v>
      </c>
      <c r="G30" s="13">
        <v>705991</v>
      </c>
      <c r="H30" s="13">
        <v>750222</v>
      </c>
      <c r="I30" s="13">
        <v>785075</v>
      </c>
      <c r="J30" s="2"/>
    </row>
    <row r="31" spans="1:10" ht="39.6" outlineLevel="7" x14ac:dyDescent="0.3">
      <c r="A31" s="4" t="s">
        <v>48</v>
      </c>
      <c r="B31" s="5" t="s">
        <v>9</v>
      </c>
      <c r="C31" s="61">
        <v>709</v>
      </c>
      <c r="D31" s="70" t="s">
        <v>99</v>
      </c>
      <c r="E31" s="5" t="s">
        <v>13</v>
      </c>
      <c r="F31" s="5" t="s">
        <v>78</v>
      </c>
      <c r="G31" s="13">
        <v>883040</v>
      </c>
      <c r="H31" s="13">
        <v>883040</v>
      </c>
      <c r="I31" s="13">
        <v>883040</v>
      </c>
      <c r="J31" s="2"/>
    </row>
    <row r="32" spans="1:10" ht="52.8" outlineLevel="7" x14ac:dyDescent="0.3">
      <c r="A32" s="62" t="s">
        <v>91</v>
      </c>
      <c r="B32" s="63">
        <v>920</v>
      </c>
      <c r="C32" s="64">
        <v>702</v>
      </c>
      <c r="D32" s="65" t="s">
        <v>92</v>
      </c>
      <c r="E32" s="66">
        <v>612</v>
      </c>
      <c r="F32" s="67" t="s">
        <v>93</v>
      </c>
      <c r="G32" s="13">
        <v>1054267</v>
      </c>
      <c r="H32" s="13"/>
      <c r="I32" s="13"/>
      <c r="J32" s="2"/>
    </row>
    <row r="33" spans="1:10" outlineLevel="7" x14ac:dyDescent="0.3">
      <c r="A33" s="4"/>
      <c r="B33" s="5"/>
      <c r="C33" s="5"/>
      <c r="D33" s="5"/>
      <c r="E33" s="5"/>
      <c r="F33" s="5"/>
      <c r="G33" s="13"/>
      <c r="H33" s="13"/>
      <c r="I33" s="13"/>
      <c r="J33" s="2"/>
    </row>
    <row r="34" spans="1:10" outlineLevel="7" x14ac:dyDescent="0.3">
      <c r="A34" s="4"/>
      <c r="B34" s="5"/>
      <c r="C34" s="5"/>
      <c r="D34" s="5"/>
      <c r="E34" s="5"/>
      <c r="F34" s="5"/>
      <c r="G34" s="13"/>
      <c r="H34" s="13"/>
      <c r="I34" s="13"/>
      <c r="J34" s="2"/>
    </row>
    <row r="35" spans="1:10" ht="12.75" customHeight="1" x14ac:dyDescent="0.3">
      <c r="A35" s="80"/>
      <c r="B35" s="80"/>
      <c r="C35" s="80"/>
      <c r="D35" s="80"/>
      <c r="E35" s="80"/>
      <c r="F35" s="8"/>
      <c r="G35" s="14"/>
      <c r="H35" s="14"/>
      <c r="I35" s="14"/>
      <c r="J35" s="2"/>
    </row>
    <row r="36" spans="1:10" ht="12.75" customHeight="1" x14ac:dyDescent="0.3">
      <c r="A36" s="2"/>
      <c r="B36" s="2"/>
      <c r="C36" s="2"/>
      <c r="D36" s="2"/>
      <c r="E36" s="2"/>
      <c r="F36" s="2"/>
      <c r="G36" s="27"/>
      <c r="H36" s="27"/>
      <c r="I36" s="27"/>
      <c r="J36" s="2"/>
    </row>
    <row r="37" spans="1:10" ht="15.15" customHeight="1" x14ac:dyDescent="0.3">
      <c r="A37" s="28"/>
      <c r="B37" s="28"/>
      <c r="C37" s="28"/>
      <c r="D37" s="28"/>
      <c r="E37" s="28"/>
      <c r="F37" s="28"/>
      <c r="G37" s="29"/>
      <c r="H37" s="29"/>
      <c r="I37" s="29"/>
      <c r="J37" s="2"/>
    </row>
    <row r="38" spans="1:10" ht="15.6" x14ac:dyDescent="0.3">
      <c r="A38" s="38" t="s">
        <v>98</v>
      </c>
    </row>
  </sheetData>
  <mergeCells count="5">
    <mergeCell ref="A1:E1"/>
    <mergeCell ref="A2:I2"/>
    <mergeCell ref="A3:I3"/>
    <mergeCell ref="A4:I4"/>
    <mergeCell ref="A35:E35"/>
  </mergeCells>
  <pageMargins left="0.43" right="0.3" top="0.59055118110236227" bottom="0.59055118110236227" header="0.39370078740157483" footer="0.51181102362204722"/>
  <pageSetup paperSize="9" scale="55" fitToHeight="0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L39"/>
  <sheetViews>
    <sheetView showGridLines="0" zoomScaleNormal="100" zoomScaleSheetLayoutView="100" workbookViewId="0">
      <pane ySplit="5" topLeftCell="A18" activePane="bottomLeft" state="frozen"/>
      <selection pane="bottomLeft" activeCell="G14" sqref="G14"/>
    </sheetView>
  </sheetViews>
  <sheetFormatPr defaultColWidth="9.109375" defaultRowHeight="14.4" outlineLevelRow="7" x14ac:dyDescent="0.3"/>
  <cols>
    <col min="1" max="1" width="57.109375" style="1" customWidth="1"/>
    <col min="2" max="3" width="7.6640625" style="1" customWidth="1"/>
    <col min="4" max="4" width="10.6640625" style="1" customWidth="1"/>
    <col min="5" max="5" width="7.6640625" style="1" customWidth="1"/>
    <col min="6" max="6" width="21" style="1" customWidth="1"/>
    <col min="7" max="7" width="15.109375" style="1" customWidth="1"/>
    <col min="8" max="8" width="15.6640625" style="1" customWidth="1"/>
    <col min="9" max="9" width="15.109375" style="1" customWidth="1"/>
    <col min="10" max="10" width="12.88671875" style="1" customWidth="1"/>
    <col min="11" max="16384" width="9.109375" style="1"/>
  </cols>
  <sheetData>
    <row r="1" spans="1:12" x14ac:dyDescent="0.3">
      <c r="A1" s="76"/>
      <c r="B1" s="76"/>
      <c r="C1" s="76"/>
      <c r="D1" s="76"/>
      <c r="E1" s="76"/>
      <c r="F1" s="12"/>
      <c r="G1" s="2"/>
      <c r="H1" s="2"/>
      <c r="I1" s="2"/>
      <c r="J1" s="2"/>
    </row>
    <row r="2" spans="1:12" ht="15.75" customHeight="1" x14ac:dyDescent="0.3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2"/>
    </row>
    <row r="3" spans="1:12" ht="15.75" customHeight="1" x14ac:dyDescent="0.3">
      <c r="A3" s="77" t="s">
        <v>63</v>
      </c>
      <c r="B3" s="77"/>
      <c r="C3" s="77"/>
      <c r="D3" s="77"/>
      <c r="E3" s="77"/>
      <c r="F3" s="77"/>
      <c r="G3" s="77"/>
      <c r="H3" s="77"/>
      <c r="I3" s="77"/>
      <c r="J3" s="2"/>
    </row>
    <row r="4" spans="1:12" ht="12" customHeight="1" x14ac:dyDescent="0.3">
      <c r="A4" s="78"/>
      <c r="B4" s="78"/>
      <c r="C4" s="78"/>
      <c r="D4" s="78"/>
      <c r="E4" s="78"/>
      <c r="F4" s="78"/>
      <c r="G4" s="78"/>
      <c r="H4" s="78"/>
      <c r="I4" s="78"/>
      <c r="J4" s="2"/>
    </row>
    <row r="5" spans="1:12" ht="42.75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55</v>
      </c>
      <c r="G5" s="3" t="s">
        <v>7</v>
      </c>
      <c r="H5" s="3" t="s">
        <v>8</v>
      </c>
      <c r="I5" s="3" t="s">
        <v>69</v>
      </c>
      <c r="J5" s="2"/>
    </row>
    <row r="6" spans="1:12" outlineLevel="5" x14ac:dyDescent="0.3">
      <c r="A6" s="4" t="s">
        <v>22</v>
      </c>
      <c r="B6" s="5" t="s">
        <v>9</v>
      </c>
      <c r="C6" s="5" t="s">
        <v>23</v>
      </c>
      <c r="D6" s="5" t="s">
        <v>21</v>
      </c>
      <c r="E6" s="5"/>
      <c r="F6" s="5"/>
      <c r="G6" s="13">
        <f>G7+G8+G9+G10+G11+G12+G13+G14+G17+G20+G23+G24+G25+G28+G29+G30+G31+G32</f>
        <v>34744744</v>
      </c>
      <c r="H6" s="13">
        <f t="shared" ref="H6:I6" si="0">H7+H8+H9+H10+H11+H12+H13+H14+H17+H20+H23+H24+H25+H28+H29+H30+H31+H32</f>
        <v>37384696</v>
      </c>
      <c r="I6" s="13">
        <f t="shared" si="0"/>
        <v>40066980.200000003</v>
      </c>
      <c r="J6" s="2"/>
    </row>
    <row r="7" spans="1:12" ht="52.8" outlineLevel="7" x14ac:dyDescent="0.3">
      <c r="A7" s="4" t="s">
        <v>70</v>
      </c>
      <c r="B7" s="16">
        <v>920</v>
      </c>
      <c r="C7" s="16">
        <v>702</v>
      </c>
      <c r="D7" s="16" t="s">
        <v>82</v>
      </c>
      <c r="E7" s="16">
        <v>612</v>
      </c>
      <c r="F7" s="16" t="s">
        <v>83</v>
      </c>
      <c r="G7" s="44">
        <v>286513</v>
      </c>
      <c r="H7" s="44">
        <v>282439</v>
      </c>
      <c r="I7" s="44">
        <v>282439</v>
      </c>
      <c r="J7" s="2"/>
    </row>
    <row r="8" spans="1:12" ht="26.4" outlineLevel="7" x14ac:dyDescent="0.3">
      <c r="A8" s="4" t="s">
        <v>14</v>
      </c>
      <c r="B8" s="5" t="s">
        <v>9</v>
      </c>
      <c r="C8" s="5" t="s">
        <v>23</v>
      </c>
      <c r="D8" s="5" t="s">
        <v>25</v>
      </c>
      <c r="E8" s="5" t="s">
        <v>13</v>
      </c>
      <c r="F8" s="5"/>
      <c r="G8" s="13"/>
      <c r="H8" s="13"/>
      <c r="I8" s="13"/>
      <c r="J8" s="2"/>
    </row>
    <row r="9" spans="1:12" ht="26.4" outlineLevel="7" x14ac:dyDescent="0.3">
      <c r="A9" s="4" t="s">
        <v>15</v>
      </c>
      <c r="B9" s="5" t="s">
        <v>9</v>
      </c>
      <c r="C9" s="5" t="s">
        <v>23</v>
      </c>
      <c r="D9" s="5" t="s">
        <v>26</v>
      </c>
      <c r="E9" s="5" t="s">
        <v>13</v>
      </c>
      <c r="F9" s="5"/>
      <c r="G9" s="13">
        <v>0</v>
      </c>
      <c r="H9" s="13"/>
      <c r="I9" s="13"/>
      <c r="J9" s="2"/>
    </row>
    <row r="10" spans="1:12" ht="52.8" outlineLevel="7" x14ac:dyDescent="0.3">
      <c r="A10" s="4" t="s">
        <v>17</v>
      </c>
      <c r="B10" s="5" t="s">
        <v>9</v>
      </c>
      <c r="C10" s="5" t="s">
        <v>23</v>
      </c>
      <c r="D10" s="5" t="s">
        <v>27</v>
      </c>
      <c r="E10" s="5" t="s">
        <v>18</v>
      </c>
      <c r="F10" s="5"/>
      <c r="G10" s="13">
        <v>6789593</v>
      </c>
      <c r="H10" s="13">
        <v>6789593</v>
      </c>
      <c r="I10" s="13">
        <v>6789593</v>
      </c>
      <c r="J10" s="2"/>
    </row>
    <row r="11" spans="1:12" ht="26.4" outlineLevel="7" x14ac:dyDescent="0.3">
      <c r="A11" s="4" t="s">
        <v>12</v>
      </c>
      <c r="B11" s="5" t="s">
        <v>9</v>
      </c>
      <c r="C11" s="5" t="s">
        <v>23</v>
      </c>
      <c r="D11" s="5" t="s">
        <v>27</v>
      </c>
      <c r="E11" s="5" t="s">
        <v>13</v>
      </c>
      <c r="F11" s="5"/>
      <c r="G11" s="13">
        <v>259500</v>
      </c>
      <c r="H11" s="13">
        <v>259500</v>
      </c>
      <c r="I11" s="13">
        <v>259500</v>
      </c>
      <c r="J11" s="2"/>
    </row>
    <row r="12" spans="1:12" ht="52.8" outlineLevel="7" x14ac:dyDescent="0.3">
      <c r="A12" s="4" t="s">
        <v>28</v>
      </c>
      <c r="B12" s="5" t="s">
        <v>9</v>
      </c>
      <c r="C12" s="5" t="s">
        <v>23</v>
      </c>
      <c r="D12" s="5" t="s">
        <v>29</v>
      </c>
      <c r="E12" s="5" t="s">
        <v>13</v>
      </c>
      <c r="F12" s="5" t="s">
        <v>81</v>
      </c>
      <c r="G12" s="52">
        <v>961318</v>
      </c>
      <c r="H12" s="52">
        <v>1023055</v>
      </c>
      <c r="I12" s="52">
        <v>1023055</v>
      </c>
      <c r="J12" s="2"/>
      <c r="L12" s="49"/>
    </row>
    <row r="13" spans="1:12" ht="105.6" outlineLevel="7" x14ac:dyDescent="0.3">
      <c r="A13" s="4" t="s">
        <v>19</v>
      </c>
      <c r="B13" s="5" t="s">
        <v>9</v>
      </c>
      <c r="C13" s="5" t="s">
        <v>23</v>
      </c>
      <c r="D13" s="5" t="s">
        <v>30</v>
      </c>
      <c r="E13" s="5" t="s">
        <v>18</v>
      </c>
      <c r="F13" s="5" t="s">
        <v>75</v>
      </c>
      <c r="G13" s="13">
        <v>21157706</v>
      </c>
      <c r="H13" s="13">
        <v>24284153</v>
      </c>
      <c r="I13" s="13">
        <v>26969553</v>
      </c>
      <c r="J13" s="2"/>
    </row>
    <row r="14" spans="1:12" ht="52.8" outlineLevel="7" x14ac:dyDescent="0.3">
      <c r="A14" s="4" t="s">
        <v>33</v>
      </c>
      <c r="B14" s="5" t="s">
        <v>9</v>
      </c>
      <c r="C14" s="5" t="s">
        <v>23</v>
      </c>
      <c r="D14" s="5" t="s">
        <v>31</v>
      </c>
      <c r="E14" s="5" t="s">
        <v>13</v>
      </c>
      <c r="F14" s="5" t="s">
        <v>76</v>
      </c>
      <c r="G14" s="13">
        <f>G15+G16</f>
        <v>3137664</v>
      </c>
      <c r="H14" s="13">
        <f t="shared" ref="H14" si="1">H15+H16</f>
        <v>3227446</v>
      </c>
      <c r="I14" s="13">
        <f>I15+I16</f>
        <v>3409258</v>
      </c>
      <c r="J14" s="27">
        <f>I14+H14+G14</f>
        <v>9774368</v>
      </c>
    </row>
    <row r="15" spans="1:12" outlineLevel="7" x14ac:dyDescent="0.3">
      <c r="A15" s="4"/>
      <c r="B15" s="5"/>
      <c r="C15" s="5"/>
      <c r="D15" s="5"/>
      <c r="E15" s="5" t="s">
        <v>52</v>
      </c>
      <c r="F15" s="5">
        <v>0</v>
      </c>
      <c r="G15" s="13">
        <v>2670</v>
      </c>
      <c r="H15" s="13">
        <v>2714</v>
      </c>
      <c r="I15" s="13">
        <v>2768</v>
      </c>
      <c r="J15" s="2"/>
    </row>
    <row r="16" spans="1:12" outlineLevel="7" x14ac:dyDescent="0.3">
      <c r="A16" s="4"/>
      <c r="B16" s="5"/>
      <c r="C16" s="5"/>
      <c r="D16" s="5"/>
      <c r="E16" s="5" t="s">
        <v>53</v>
      </c>
      <c r="F16" s="5" t="s">
        <v>76</v>
      </c>
      <c r="G16" s="13">
        <v>3134994</v>
      </c>
      <c r="H16" s="13">
        <v>3224732</v>
      </c>
      <c r="I16" s="13">
        <v>3406490</v>
      </c>
      <c r="J16" s="2"/>
    </row>
    <row r="17" spans="1:10" ht="52.8" outlineLevel="7" x14ac:dyDescent="0.3">
      <c r="A17" s="4" t="s">
        <v>20</v>
      </c>
      <c r="B17" s="5" t="s">
        <v>9</v>
      </c>
      <c r="C17" s="5" t="s">
        <v>23</v>
      </c>
      <c r="D17" s="5" t="s">
        <v>32</v>
      </c>
      <c r="E17" s="5" t="s">
        <v>13</v>
      </c>
      <c r="F17" s="5"/>
      <c r="G17" s="13"/>
      <c r="H17" s="13"/>
      <c r="I17" s="13"/>
      <c r="J17" s="2"/>
    </row>
    <row r="18" spans="1:10" outlineLevel="7" x14ac:dyDescent="0.3">
      <c r="A18" s="4"/>
      <c r="B18" s="5"/>
      <c r="C18" s="5"/>
      <c r="D18" s="5"/>
      <c r="E18" s="5" t="s">
        <v>52</v>
      </c>
      <c r="F18" s="5"/>
      <c r="G18" s="13"/>
      <c r="H18" s="13"/>
      <c r="I18" s="13"/>
      <c r="J18" s="2"/>
    </row>
    <row r="19" spans="1:10" outlineLevel="7" x14ac:dyDescent="0.3">
      <c r="A19" s="4"/>
      <c r="B19" s="5"/>
      <c r="C19" s="5"/>
      <c r="D19" s="5"/>
      <c r="E19" s="5" t="s">
        <v>53</v>
      </c>
      <c r="F19" s="5"/>
      <c r="G19" s="13"/>
      <c r="H19" s="13"/>
      <c r="I19" s="13"/>
      <c r="J19" s="2"/>
    </row>
    <row r="20" spans="1:10" ht="52.8" outlineLevel="7" x14ac:dyDescent="0.3">
      <c r="A20" s="4" t="s">
        <v>33</v>
      </c>
      <c r="B20" s="5" t="s">
        <v>9</v>
      </c>
      <c r="C20" s="5" t="s">
        <v>23</v>
      </c>
      <c r="D20" s="59" t="s">
        <v>34</v>
      </c>
      <c r="E20" s="59" t="s">
        <v>13</v>
      </c>
      <c r="F20" s="59" t="s">
        <v>77</v>
      </c>
      <c r="G20" s="13">
        <f>G21+G22</f>
        <v>108217</v>
      </c>
      <c r="H20" s="13">
        <f t="shared" ref="H20:I20" si="2">H21+H22</f>
        <v>113624</v>
      </c>
      <c r="I20" s="13">
        <f t="shared" si="2"/>
        <v>165769</v>
      </c>
      <c r="J20" s="2"/>
    </row>
    <row r="21" spans="1:10" outlineLevel="7" x14ac:dyDescent="0.3">
      <c r="A21" s="4"/>
      <c r="B21" s="5"/>
      <c r="C21" s="5"/>
      <c r="D21" s="5"/>
      <c r="E21" s="5" t="s">
        <v>52</v>
      </c>
      <c r="F21" s="5"/>
      <c r="G21" s="13">
        <v>100</v>
      </c>
      <c r="H21" s="13">
        <v>100</v>
      </c>
      <c r="I21" s="13">
        <v>100</v>
      </c>
      <c r="J21" s="2"/>
    </row>
    <row r="22" spans="1:10" outlineLevel="7" x14ac:dyDescent="0.3">
      <c r="A22" s="4"/>
      <c r="B22" s="5"/>
      <c r="C22" s="5"/>
      <c r="D22" s="5"/>
      <c r="E22" s="5" t="s">
        <v>53</v>
      </c>
      <c r="F22" s="59" t="s">
        <v>77</v>
      </c>
      <c r="G22" s="13">
        <v>108117</v>
      </c>
      <c r="H22" s="13">
        <v>113524</v>
      </c>
      <c r="I22" s="13">
        <v>165669</v>
      </c>
      <c r="J22" s="2"/>
    </row>
    <row r="23" spans="1:10" outlineLevel="7" x14ac:dyDescent="0.3">
      <c r="A23" s="4"/>
      <c r="B23" s="5"/>
      <c r="C23" s="5"/>
      <c r="D23" s="5"/>
      <c r="E23" s="5"/>
      <c r="F23" s="5"/>
      <c r="G23" s="13"/>
      <c r="H23" s="13"/>
      <c r="I23" s="13"/>
      <c r="J23" s="2"/>
    </row>
    <row r="24" spans="1:10" ht="79.2" outlineLevel="7" x14ac:dyDescent="0.3">
      <c r="A24" s="4" t="s">
        <v>36</v>
      </c>
      <c r="B24" s="5" t="s">
        <v>9</v>
      </c>
      <c r="C24" s="5" t="s">
        <v>23</v>
      </c>
      <c r="D24" s="5" t="s">
        <v>37</v>
      </c>
      <c r="E24" s="5" t="s">
        <v>13</v>
      </c>
      <c r="F24" s="5"/>
      <c r="G24" s="13"/>
      <c r="H24" s="13"/>
      <c r="I24" s="13"/>
      <c r="J24" s="2"/>
    </row>
    <row r="25" spans="1:10" ht="92.4" outlineLevel="7" x14ac:dyDescent="0.3">
      <c r="A25" s="4" t="s">
        <v>38</v>
      </c>
      <c r="B25" s="5" t="s">
        <v>9</v>
      </c>
      <c r="C25" s="39" t="s">
        <v>56</v>
      </c>
      <c r="D25" s="59" t="s">
        <v>86</v>
      </c>
      <c r="E25" s="59" t="s">
        <v>13</v>
      </c>
      <c r="F25" s="59" t="s">
        <v>79</v>
      </c>
      <c r="G25" s="13">
        <v>456720</v>
      </c>
      <c r="H25" s="13">
        <v>456720</v>
      </c>
      <c r="I25" s="13">
        <f>I26+I27</f>
        <v>191763.20000000001</v>
      </c>
      <c r="J25" s="2"/>
    </row>
    <row r="26" spans="1:10" outlineLevel="7" x14ac:dyDescent="0.3">
      <c r="A26" s="4"/>
      <c r="B26" s="5"/>
      <c r="C26" s="39"/>
      <c r="D26" s="5"/>
      <c r="E26" s="5" t="s">
        <v>52</v>
      </c>
      <c r="F26" s="5"/>
      <c r="G26" s="13">
        <v>4568.2</v>
      </c>
      <c r="H26" s="13">
        <v>4568.2</v>
      </c>
      <c r="I26" s="13">
        <v>4568.2</v>
      </c>
      <c r="J26" s="2"/>
    </row>
    <row r="27" spans="1:10" outlineLevel="7" x14ac:dyDescent="0.3">
      <c r="A27" s="4"/>
      <c r="B27" s="5"/>
      <c r="C27" s="39"/>
      <c r="D27" s="5"/>
      <c r="E27" s="5" t="s">
        <v>53</v>
      </c>
      <c r="F27" s="59" t="s">
        <v>79</v>
      </c>
      <c r="G27" s="13">
        <f>G25-G26</f>
        <v>452151.8</v>
      </c>
      <c r="H27" s="13">
        <f t="shared" ref="H27" si="3">H25-H26</f>
        <v>452151.8</v>
      </c>
      <c r="I27" s="13">
        <v>187195</v>
      </c>
      <c r="J27" s="27">
        <f>G27+G26</f>
        <v>456720</v>
      </c>
    </row>
    <row r="28" spans="1:10" outlineLevel="7" x14ac:dyDescent="0.3">
      <c r="A28" s="4" t="s">
        <v>41</v>
      </c>
      <c r="B28" s="5" t="s">
        <v>9</v>
      </c>
      <c r="C28" s="5" t="s">
        <v>40</v>
      </c>
      <c r="D28" s="5" t="s">
        <v>42</v>
      </c>
      <c r="E28" s="5" t="s">
        <v>13</v>
      </c>
      <c r="F28" s="5"/>
      <c r="G28" s="13">
        <v>100000</v>
      </c>
      <c r="H28" s="13">
        <v>100000</v>
      </c>
      <c r="I28" s="13">
        <v>100000</v>
      </c>
      <c r="J28" s="2"/>
    </row>
    <row r="29" spans="1:10" ht="39.6" outlineLevel="7" x14ac:dyDescent="0.3">
      <c r="A29" s="4" t="s">
        <v>44</v>
      </c>
      <c r="B29" s="5" t="s">
        <v>9</v>
      </c>
      <c r="C29" s="5" t="s">
        <v>43</v>
      </c>
      <c r="D29" s="5" t="s">
        <v>45</v>
      </c>
      <c r="E29" s="5" t="s">
        <v>13</v>
      </c>
      <c r="F29" s="5"/>
      <c r="G29" s="13">
        <v>111112</v>
      </c>
      <c r="H29" s="13">
        <v>111112</v>
      </c>
      <c r="I29" s="13">
        <v>111112</v>
      </c>
      <c r="J29" s="2"/>
    </row>
    <row r="30" spans="1:10" ht="39.6" outlineLevel="7" x14ac:dyDescent="0.3">
      <c r="A30" s="4" t="s">
        <v>46</v>
      </c>
      <c r="B30" s="5" t="s">
        <v>9</v>
      </c>
      <c r="C30" s="5" t="s">
        <v>23</v>
      </c>
      <c r="D30" s="70" t="s">
        <v>97</v>
      </c>
      <c r="E30" s="5" t="s">
        <v>13</v>
      </c>
      <c r="F30" s="5" t="s">
        <v>87</v>
      </c>
      <c r="G30" s="13">
        <v>564792</v>
      </c>
      <c r="H30" s="13">
        <v>600176</v>
      </c>
      <c r="I30" s="13">
        <v>628060</v>
      </c>
      <c r="J30" s="2"/>
    </row>
    <row r="31" spans="1:10" ht="39.6" outlineLevel="7" x14ac:dyDescent="0.3">
      <c r="A31" s="4" t="s">
        <v>48</v>
      </c>
      <c r="B31" s="5" t="s">
        <v>9</v>
      </c>
      <c r="C31" s="61">
        <v>709</v>
      </c>
      <c r="D31" s="70" t="s">
        <v>99</v>
      </c>
      <c r="E31" s="5" t="s">
        <v>13</v>
      </c>
      <c r="F31" s="5" t="s">
        <v>78</v>
      </c>
      <c r="G31" s="13">
        <v>136878</v>
      </c>
      <c r="H31" s="13">
        <v>136878</v>
      </c>
      <c r="I31" s="13">
        <v>136878</v>
      </c>
      <c r="J31" s="2"/>
    </row>
    <row r="32" spans="1:10" ht="52.8" outlineLevel="7" x14ac:dyDescent="0.3">
      <c r="A32" s="62" t="s">
        <v>91</v>
      </c>
      <c r="B32" s="63">
        <v>920</v>
      </c>
      <c r="C32" s="64">
        <v>702</v>
      </c>
      <c r="D32" s="65" t="s">
        <v>92</v>
      </c>
      <c r="E32" s="66">
        <v>612</v>
      </c>
      <c r="F32" s="67" t="s">
        <v>93</v>
      </c>
      <c r="G32" s="13">
        <v>674731</v>
      </c>
      <c r="H32" s="13"/>
      <c r="I32" s="13"/>
      <c r="J32" s="2"/>
    </row>
    <row r="33" spans="1:10" outlineLevel="7" x14ac:dyDescent="0.3">
      <c r="A33" s="4"/>
      <c r="B33" s="5"/>
      <c r="C33" s="5"/>
      <c r="D33" s="5"/>
      <c r="E33" s="5"/>
      <c r="F33" s="5"/>
      <c r="G33" s="13"/>
      <c r="H33" s="13"/>
      <c r="I33" s="13"/>
      <c r="J33" s="2"/>
    </row>
    <row r="34" spans="1:10" outlineLevel="7" x14ac:dyDescent="0.3">
      <c r="A34" s="4"/>
      <c r="B34" s="5"/>
      <c r="C34" s="5"/>
      <c r="D34" s="5"/>
      <c r="E34" s="5"/>
      <c r="F34" s="5"/>
      <c r="G34" s="13"/>
      <c r="H34" s="13"/>
      <c r="I34" s="13"/>
      <c r="J34" s="2"/>
    </row>
    <row r="35" spans="1:10" ht="12.75" customHeight="1" x14ac:dyDescent="0.3">
      <c r="A35" s="80"/>
      <c r="B35" s="80"/>
      <c r="C35" s="80"/>
      <c r="D35" s="80"/>
      <c r="E35" s="80"/>
      <c r="F35" s="8"/>
      <c r="G35" s="14"/>
      <c r="H35" s="14"/>
      <c r="I35" s="14"/>
      <c r="J35" s="2"/>
    </row>
    <row r="36" spans="1:10" ht="12.75" customHeight="1" x14ac:dyDescent="0.3">
      <c r="A36" s="2"/>
      <c r="B36" s="2"/>
      <c r="C36" s="2"/>
      <c r="D36" s="2"/>
      <c r="E36" s="2"/>
      <c r="F36" s="2"/>
      <c r="G36" s="27"/>
      <c r="H36" s="27"/>
      <c r="I36" s="27"/>
      <c r="J36" s="2"/>
    </row>
    <row r="37" spans="1:10" ht="15.15" customHeight="1" x14ac:dyDescent="0.3">
      <c r="A37" s="28"/>
      <c r="B37" s="28"/>
      <c r="C37" s="28"/>
      <c r="D37" s="28"/>
      <c r="E37" s="28"/>
      <c r="F37" s="28"/>
      <c r="G37" s="29"/>
      <c r="H37" s="29"/>
      <c r="I37" s="29"/>
      <c r="J37" s="2"/>
    </row>
    <row r="39" spans="1:10" ht="15.6" x14ac:dyDescent="0.3">
      <c r="A39" s="38" t="s">
        <v>98</v>
      </c>
    </row>
  </sheetData>
  <mergeCells count="5">
    <mergeCell ref="A1:E1"/>
    <mergeCell ref="A2:I2"/>
    <mergeCell ref="A3:I3"/>
    <mergeCell ref="A4:I4"/>
    <mergeCell ref="A35:E35"/>
  </mergeCells>
  <pageMargins left="0.51" right="0.3" top="0.59055118110236227" bottom="0.59055118110236227" header="0.39370078740157483" footer="0.51181102362204722"/>
  <pageSetup paperSize="9" scale="55" fitToHeight="0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N38"/>
  <sheetViews>
    <sheetView showGridLines="0" zoomScaleNormal="100" zoomScaleSheetLayoutView="100" workbookViewId="0">
      <pane ySplit="5" topLeftCell="A6" activePane="bottomLeft" state="frozen"/>
      <selection pane="bottomLeft" activeCell="J7" sqref="J7"/>
    </sheetView>
  </sheetViews>
  <sheetFormatPr defaultColWidth="9.109375" defaultRowHeight="14.4" outlineLevelRow="7" x14ac:dyDescent="0.3"/>
  <cols>
    <col min="1" max="1" width="57.109375" style="1" customWidth="1"/>
    <col min="2" max="3" width="7.6640625" style="1" customWidth="1"/>
    <col min="4" max="4" width="10.6640625" style="1" customWidth="1"/>
    <col min="5" max="5" width="7.6640625" style="1" customWidth="1"/>
    <col min="6" max="6" width="23.6640625" style="1" customWidth="1"/>
    <col min="7" max="7" width="16.6640625" style="1" customWidth="1"/>
    <col min="8" max="9" width="15.33203125" style="1" customWidth="1"/>
    <col min="10" max="10" width="12.44140625" style="1" bestFit="1" customWidth="1"/>
    <col min="11" max="13" width="9.109375" style="1"/>
    <col min="14" max="14" width="12.44140625" style="1" bestFit="1" customWidth="1"/>
    <col min="15" max="16384" width="9.109375" style="1"/>
  </cols>
  <sheetData>
    <row r="1" spans="1:14" x14ac:dyDescent="0.3">
      <c r="A1" s="76"/>
      <c r="B1" s="76"/>
      <c r="C1" s="76"/>
      <c r="D1" s="76"/>
      <c r="E1" s="76"/>
      <c r="F1" s="12"/>
      <c r="G1" s="2"/>
      <c r="H1" s="2"/>
      <c r="I1" s="2"/>
    </row>
    <row r="2" spans="1:14" ht="15.75" customHeight="1" x14ac:dyDescent="0.3">
      <c r="A2" s="77" t="s">
        <v>0</v>
      </c>
      <c r="B2" s="77"/>
      <c r="C2" s="77"/>
      <c r="D2" s="77"/>
      <c r="E2" s="77"/>
      <c r="F2" s="77"/>
      <c r="G2" s="77"/>
      <c r="H2" s="77"/>
      <c r="I2" s="77"/>
    </row>
    <row r="3" spans="1:14" ht="15.75" customHeight="1" x14ac:dyDescent="0.3">
      <c r="A3" s="77" t="s">
        <v>68</v>
      </c>
      <c r="B3" s="77"/>
      <c r="C3" s="77"/>
      <c r="D3" s="77"/>
      <c r="E3" s="77"/>
      <c r="F3" s="77"/>
      <c r="G3" s="77"/>
      <c r="H3" s="77"/>
      <c r="I3" s="77"/>
    </row>
    <row r="4" spans="1:14" ht="12" customHeight="1" x14ac:dyDescent="0.3">
      <c r="A4" s="78"/>
      <c r="B4" s="78"/>
      <c r="C4" s="78"/>
      <c r="D4" s="78"/>
      <c r="E4" s="78"/>
      <c r="F4" s="78"/>
      <c r="G4" s="78"/>
      <c r="H4" s="78"/>
      <c r="I4" s="78"/>
    </row>
    <row r="5" spans="1:14" ht="42.75" customHeigh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54</v>
      </c>
      <c r="G5" s="3" t="s">
        <v>7</v>
      </c>
      <c r="H5" s="3" t="s">
        <v>8</v>
      </c>
      <c r="I5" s="3" t="s">
        <v>69</v>
      </c>
    </row>
    <row r="6" spans="1:14" outlineLevel="5" x14ac:dyDescent="0.3">
      <c r="A6" s="4" t="s">
        <v>22</v>
      </c>
      <c r="B6" s="5" t="s">
        <v>9</v>
      </c>
      <c r="C6" s="5" t="s">
        <v>23</v>
      </c>
      <c r="D6" s="5" t="s">
        <v>21</v>
      </c>
      <c r="E6" s="5"/>
      <c r="F6" s="5"/>
      <c r="G6" s="13">
        <f>G7+G8+G9+G10+G11+G12+G13+G14+G17+G20+G23+G24+G25+G28+G29+G30+G31+G32+G33</f>
        <v>115323672</v>
      </c>
      <c r="H6" s="13">
        <f t="shared" ref="H6:I6" si="0">H7+H8+H9+H10+H11+H12+H13+H14+H17+H20+H23+H24+H25+H28+H29+H30+H31+H32</f>
        <v>127133074</v>
      </c>
      <c r="I6" s="13">
        <f t="shared" si="0"/>
        <v>136630336.58000001</v>
      </c>
    </row>
    <row r="7" spans="1:14" ht="52.8" outlineLevel="7" x14ac:dyDescent="0.3">
      <c r="A7" s="4" t="s">
        <v>70</v>
      </c>
      <c r="B7" s="16">
        <v>920</v>
      </c>
      <c r="C7" s="16">
        <v>702</v>
      </c>
      <c r="D7" s="16" t="s">
        <v>82</v>
      </c>
      <c r="E7" s="16">
        <v>612</v>
      </c>
      <c r="F7" s="16" t="s">
        <v>83</v>
      </c>
      <c r="G7" s="44">
        <v>286513</v>
      </c>
      <c r="H7" s="44">
        <v>282439</v>
      </c>
      <c r="I7" s="44">
        <v>282439</v>
      </c>
      <c r="J7" s="11">
        <f>G7+G11+G12+G14+G20+G25+G28+G29+G30+G31+G32+G33</f>
        <v>21764415</v>
      </c>
    </row>
    <row r="8" spans="1:14" ht="26.4" outlineLevel="7" x14ac:dyDescent="0.3">
      <c r="A8" s="4" t="s">
        <v>14</v>
      </c>
      <c r="B8" s="5" t="s">
        <v>9</v>
      </c>
      <c r="C8" s="5" t="s">
        <v>23</v>
      </c>
      <c r="D8" s="5" t="s">
        <v>25</v>
      </c>
      <c r="E8" s="5" t="s">
        <v>13</v>
      </c>
      <c r="F8" s="5"/>
      <c r="G8" s="13"/>
      <c r="H8" s="13"/>
      <c r="I8" s="13"/>
    </row>
    <row r="9" spans="1:14" ht="26.4" outlineLevel="7" x14ac:dyDescent="0.3">
      <c r="A9" s="4" t="s">
        <v>15</v>
      </c>
      <c r="B9" s="5" t="s">
        <v>9</v>
      </c>
      <c r="C9" s="5" t="s">
        <v>23</v>
      </c>
      <c r="D9" s="5" t="s">
        <v>26</v>
      </c>
      <c r="E9" s="5" t="s">
        <v>13</v>
      </c>
      <c r="F9" s="5"/>
      <c r="G9" s="13"/>
      <c r="H9" s="13"/>
      <c r="I9" s="13"/>
    </row>
    <row r="10" spans="1:14" ht="52.8" outlineLevel="7" x14ac:dyDescent="0.3">
      <c r="A10" s="4" t="s">
        <v>17</v>
      </c>
      <c r="B10" s="5" t="s">
        <v>9</v>
      </c>
      <c r="C10" s="5" t="s">
        <v>23</v>
      </c>
      <c r="D10" s="5" t="s">
        <v>27</v>
      </c>
      <c r="E10" s="5" t="s">
        <v>18</v>
      </c>
      <c r="F10" s="5"/>
      <c r="G10" s="13">
        <v>9837533</v>
      </c>
      <c r="H10" s="13">
        <v>9837533</v>
      </c>
      <c r="I10" s="13">
        <v>9837533</v>
      </c>
    </row>
    <row r="11" spans="1:14" ht="26.4" outlineLevel="7" x14ac:dyDescent="0.3">
      <c r="A11" s="4" t="s">
        <v>12</v>
      </c>
      <c r="B11" s="5" t="s">
        <v>9</v>
      </c>
      <c r="C11" s="5" t="s">
        <v>23</v>
      </c>
      <c r="D11" s="5" t="s">
        <v>27</v>
      </c>
      <c r="E11" s="5" t="s">
        <v>13</v>
      </c>
      <c r="F11" s="5"/>
      <c r="G11" s="13">
        <v>867800</v>
      </c>
      <c r="H11" s="13">
        <v>867800</v>
      </c>
      <c r="I11" s="13">
        <v>867800</v>
      </c>
    </row>
    <row r="12" spans="1:14" ht="52.8" outlineLevel="7" x14ac:dyDescent="0.3">
      <c r="A12" s="4" t="s">
        <v>28</v>
      </c>
      <c r="B12" s="5" t="s">
        <v>9</v>
      </c>
      <c r="C12" s="5" t="s">
        <v>23</v>
      </c>
      <c r="D12" s="5" t="s">
        <v>29</v>
      </c>
      <c r="E12" s="5" t="s">
        <v>13</v>
      </c>
      <c r="F12" s="5" t="s">
        <v>81</v>
      </c>
      <c r="G12" s="75">
        <v>3550000</v>
      </c>
      <c r="H12" s="52">
        <v>5000000</v>
      </c>
      <c r="I12" s="52">
        <v>5000000</v>
      </c>
      <c r="J12" s="54"/>
      <c r="L12" s="49"/>
    </row>
    <row r="13" spans="1:14" ht="105.6" outlineLevel="7" x14ac:dyDescent="0.3">
      <c r="A13" s="4" t="s">
        <v>19</v>
      </c>
      <c r="B13" s="5" t="s">
        <v>9</v>
      </c>
      <c r="C13" s="5" t="s">
        <v>23</v>
      </c>
      <c r="D13" s="5" t="s">
        <v>30</v>
      </c>
      <c r="E13" s="5" t="s">
        <v>18</v>
      </c>
      <c r="F13" s="5" t="s">
        <v>75</v>
      </c>
      <c r="G13" s="13">
        <v>83721724</v>
      </c>
      <c r="H13" s="13">
        <v>96093176</v>
      </c>
      <c r="I13" s="13">
        <v>106719391</v>
      </c>
      <c r="N13" s="11"/>
    </row>
    <row r="14" spans="1:14" ht="52.8" outlineLevel="7" x14ac:dyDescent="0.3">
      <c r="A14" s="4" t="s">
        <v>33</v>
      </c>
      <c r="B14" s="5" t="s">
        <v>9</v>
      </c>
      <c r="C14" s="5" t="s">
        <v>23</v>
      </c>
      <c r="D14" s="5" t="s">
        <v>31</v>
      </c>
      <c r="E14" s="5" t="s">
        <v>13</v>
      </c>
      <c r="F14" s="5" t="s">
        <v>76</v>
      </c>
      <c r="G14" s="13">
        <f>G15+G16</f>
        <v>9487147</v>
      </c>
      <c r="H14" s="13">
        <f t="shared" ref="H14" si="1">H15+H16</f>
        <v>9758611</v>
      </c>
      <c r="I14" s="13">
        <f>I15+I16</f>
        <v>10308338</v>
      </c>
      <c r="J14" s="11">
        <f>I14+H14+G14</f>
        <v>29554096</v>
      </c>
    </row>
    <row r="15" spans="1:14" outlineLevel="7" x14ac:dyDescent="0.3">
      <c r="A15" s="4"/>
      <c r="B15" s="5"/>
      <c r="C15" s="5"/>
      <c r="D15" s="5"/>
      <c r="E15" s="5" t="s">
        <v>52</v>
      </c>
      <c r="F15" s="5"/>
      <c r="G15" s="13">
        <v>8074</v>
      </c>
      <c r="H15" s="13">
        <v>8206</v>
      </c>
      <c r="I15" s="13">
        <v>8347</v>
      </c>
    </row>
    <row r="16" spans="1:14" outlineLevel="7" x14ac:dyDescent="0.3">
      <c r="A16" s="4"/>
      <c r="B16" s="5"/>
      <c r="C16" s="5"/>
      <c r="D16" s="5"/>
      <c r="E16" s="5" t="s">
        <v>53</v>
      </c>
      <c r="F16" s="5" t="s">
        <v>76</v>
      </c>
      <c r="G16" s="13">
        <v>9479073</v>
      </c>
      <c r="H16" s="13">
        <v>9750405</v>
      </c>
      <c r="I16" s="13">
        <v>10299991</v>
      </c>
    </row>
    <row r="17" spans="1:10" ht="52.8" outlineLevel="7" x14ac:dyDescent="0.3">
      <c r="A17" s="4" t="s">
        <v>20</v>
      </c>
      <c r="B17" s="5" t="s">
        <v>9</v>
      </c>
      <c r="C17" s="5" t="s">
        <v>23</v>
      </c>
      <c r="D17" s="5" t="s">
        <v>32</v>
      </c>
      <c r="E17" s="5" t="s">
        <v>13</v>
      </c>
      <c r="F17" s="5"/>
      <c r="G17" s="13"/>
      <c r="H17" s="13"/>
      <c r="I17" s="13"/>
    </row>
    <row r="18" spans="1:10" outlineLevel="7" x14ac:dyDescent="0.3">
      <c r="A18" s="4"/>
      <c r="B18" s="5"/>
      <c r="C18" s="5"/>
      <c r="D18" s="5"/>
      <c r="E18" s="5"/>
      <c r="F18" s="5"/>
      <c r="G18" s="13"/>
      <c r="H18" s="13"/>
      <c r="I18" s="13"/>
    </row>
    <row r="19" spans="1:10" outlineLevel="7" x14ac:dyDescent="0.3">
      <c r="A19" s="4"/>
      <c r="B19" s="5"/>
      <c r="C19" s="5"/>
      <c r="D19" s="5"/>
      <c r="E19" s="5"/>
      <c r="F19" s="5"/>
      <c r="G19" s="13"/>
      <c r="H19" s="13"/>
      <c r="I19" s="13"/>
    </row>
    <row r="20" spans="1:10" ht="52.8" outlineLevel="7" x14ac:dyDescent="0.3">
      <c r="A20" s="4" t="s">
        <v>33</v>
      </c>
      <c r="B20" s="5" t="s">
        <v>9</v>
      </c>
      <c r="C20" s="5" t="s">
        <v>23</v>
      </c>
      <c r="D20" s="59" t="s">
        <v>34</v>
      </c>
      <c r="E20" s="59" t="s">
        <v>13</v>
      </c>
      <c r="F20" s="59" t="s">
        <v>77</v>
      </c>
      <c r="G20" s="13">
        <f>G21+G22</f>
        <v>258821</v>
      </c>
      <c r="H20" s="13">
        <f t="shared" ref="H20:I20" si="2">H21+H22</f>
        <v>271748</v>
      </c>
      <c r="I20" s="13">
        <f t="shared" si="2"/>
        <v>288465</v>
      </c>
    </row>
    <row r="21" spans="1:10" outlineLevel="7" x14ac:dyDescent="0.3">
      <c r="A21" s="4"/>
      <c r="B21" s="5"/>
      <c r="C21" s="5"/>
      <c r="D21" s="5"/>
      <c r="E21" s="5" t="s">
        <v>52</v>
      </c>
      <c r="F21" s="5"/>
      <c r="G21" s="13">
        <v>200</v>
      </c>
      <c r="H21" s="13">
        <v>200</v>
      </c>
      <c r="I21" s="13">
        <v>200</v>
      </c>
    </row>
    <row r="22" spans="1:10" outlineLevel="7" x14ac:dyDescent="0.3">
      <c r="A22" s="4"/>
      <c r="B22" s="5"/>
      <c r="C22" s="5"/>
      <c r="D22" s="5"/>
      <c r="E22" s="5" t="s">
        <v>53</v>
      </c>
      <c r="F22" s="59" t="s">
        <v>77</v>
      </c>
      <c r="G22" s="13">
        <v>258621</v>
      </c>
      <c r="H22" s="13">
        <v>271548</v>
      </c>
      <c r="I22" s="13">
        <v>288265</v>
      </c>
    </row>
    <row r="23" spans="1:10" outlineLevel="7" x14ac:dyDescent="0.3">
      <c r="A23" s="4"/>
      <c r="B23" s="5"/>
      <c r="C23" s="5"/>
      <c r="D23" s="5"/>
      <c r="E23" s="5"/>
      <c r="F23" s="5"/>
      <c r="G23" s="13"/>
      <c r="H23" s="13"/>
      <c r="I23" s="13"/>
    </row>
    <row r="24" spans="1:10" ht="79.2" outlineLevel="7" x14ac:dyDescent="0.3">
      <c r="A24" s="4" t="s">
        <v>36</v>
      </c>
      <c r="B24" s="5" t="s">
        <v>9</v>
      </c>
      <c r="C24" s="5" t="s">
        <v>23</v>
      </c>
      <c r="D24" s="5" t="s">
        <v>37</v>
      </c>
      <c r="E24" s="5" t="s">
        <v>13</v>
      </c>
      <c r="F24" s="5"/>
      <c r="G24" s="13"/>
      <c r="H24" s="13"/>
      <c r="I24" s="13"/>
    </row>
    <row r="25" spans="1:10" ht="92.4" outlineLevel="7" x14ac:dyDescent="0.3">
      <c r="A25" s="4" t="s">
        <v>38</v>
      </c>
      <c r="B25" s="5" t="s">
        <v>9</v>
      </c>
      <c r="C25" s="39" t="s">
        <v>56</v>
      </c>
      <c r="D25" s="59" t="s">
        <v>86</v>
      </c>
      <c r="E25" s="59" t="s">
        <v>13</v>
      </c>
      <c r="F25" s="59" t="s">
        <v>79</v>
      </c>
      <c r="G25" s="13">
        <v>2974510</v>
      </c>
      <c r="H25" s="13">
        <v>2974510</v>
      </c>
      <c r="I25" s="13">
        <f>I26+I27</f>
        <v>1248906.58</v>
      </c>
    </row>
    <row r="26" spans="1:10" outlineLevel="7" x14ac:dyDescent="0.3">
      <c r="A26" s="4"/>
      <c r="B26" s="5"/>
      <c r="C26" s="39"/>
      <c r="D26" s="5"/>
      <c r="E26" s="5" t="s">
        <v>52</v>
      </c>
      <c r="F26" s="5"/>
      <c r="G26" s="13">
        <v>29751.58</v>
      </c>
      <c r="H26" s="13">
        <v>29751.58</v>
      </c>
      <c r="I26" s="13">
        <v>29751.58</v>
      </c>
    </row>
    <row r="27" spans="1:10" outlineLevel="7" x14ac:dyDescent="0.3">
      <c r="A27" s="4"/>
      <c r="B27" s="5"/>
      <c r="C27" s="39"/>
      <c r="D27" s="5"/>
      <c r="E27" s="5" t="s">
        <v>53</v>
      </c>
      <c r="F27" s="59" t="s">
        <v>79</v>
      </c>
      <c r="G27" s="13">
        <f>G25-G26</f>
        <v>2944758.42</v>
      </c>
      <c r="H27" s="13">
        <f t="shared" ref="H27" si="3">H25-H26</f>
        <v>2944758.42</v>
      </c>
      <c r="I27" s="13">
        <v>1219155</v>
      </c>
      <c r="J27" s="11">
        <f>G27+G26</f>
        <v>2974510</v>
      </c>
    </row>
    <row r="28" spans="1:10" outlineLevel="7" x14ac:dyDescent="0.3">
      <c r="A28" s="4" t="s">
        <v>41</v>
      </c>
      <c r="B28" s="5" t="s">
        <v>9</v>
      </c>
      <c r="C28" s="5" t="s">
        <v>40</v>
      </c>
      <c r="D28" s="5" t="s">
        <v>42</v>
      </c>
      <c r="E28" s="25" t="s">
        <v>13</v>
      </c>
      <c r="F28" s="5"/>
      <c r="G28" s="13">
        <v>80000</v>
      </c>
      <c r="H28" s="13">
        <v>80000</v>
      </c>
      <c r="I28" s="13">
        <v>80000</v>
      </c>
    </row>
    <row r="29" spans="1:10" ht="39.6" outlineLevel="7" x14ac:dyDescent="0.3">
      <c r="A29" s="4" t="s">
        <v>44</v>
      </c>
      <c r="B29" s="5" t="s">
        <v>9</v>
      </c>
      <c r="C29" s="5" t="s">
        <v>43</v>
      </c>
      <c r="D29" s="5" t="s">
        <v>45</v>
      </c>
      <c r="E29" s="25" t="s">
        <v>13</v>
      </c>
      <c r="F29" s="5"/>
      <c r="G29" s="13">
        <v>177778</v>
      </c>
      <c r="H29" s="13">
        <v>177778</v>
      </c>
      <c r="I29" s="13">
        <v>177778</v>
      </c>
    </row>
    <row r="30" spans="1:10" ht="39.6" outlineLevel="7" x14ac:dyDescent="0.3">
      <c r="A30" s="4" t="s">
        <v>46</v>
      </c>
      <c r="B30" s="5" t="s">
        <v>9</v>
      </c>
      <c r="C30" s="5" t="s">
        <v>23</v>
      </c>
      <c r="D30" s="70" t="s">
        <v>97</v>
      </c>
      <c r="E30" s="5" t="s">
        <v>13</v>
      </c>
      <c r="F30" s="5" t="s">
        <v>87</v>
      </c>
      <c r="G30" s="13">
        <v>611855</v>
      </c>
      <c r="H30" s="13">
        <v>650192</v>
      </c>
      <c r="I30" s="13">
        <v>680399</v>
      </c>
    </row>
    <row r="31" spans="1:10" ht="39.6" outlineLevel="7" x14ac:dyDescent="0.3">
      <c r="A31" s="4" t="s">
        <v>48</v>
      </c>
      <c r="B31" s="5" t="s">
        <v>9</v>
      </c>
      <c r="C31" s="61">
        <v>709</v>
      </c>
      <c r="D31" s="70" t="s">
        <v>99</v>
      </c>
      <c r="E31" s="5" t="s">
        <v>13</v>
      </c>
      <c r="F31" s="5" t="s">
        <v>78</v>
      </c>
      <c r="G31" s="13">
        <v>1139287</v>
      </c>
      <c r="H31" s="13">
        <v>1139287</v>
      </c>
      <c r="I31" s="13">
        <v>1139287</v>
      </c>
    </row>
    <row r="32" spans="1:10" ht="54" customHeight="1" x14ac:dyDescent="0.3">
      <c r="A32" s="62" t="s">
        <v>91</v>
      </c>
      <c r="B32" s="63">
        <v>920</v>
      </c>
      <c r="C32" s="64">
        <v>702</v>
      </c>
      <c r="D32" s="65" t="s">
        <v>92</v>
      </c>
      <c r="E32" s="66">
        <v>612</v>
      </c>
      <c r="F32" s="67" t="s">
        <v>93</v>
      </c>
      <c r="G32" s="22">
        <v>2150704</v>
      </c>
      <c r="H32" s="22"/>
      <c r="I32" s="22"/>
    </row>
    <row r="33" spans="1:9" ht="54.75" customHeight="1" x14ac:dyDescent="0.3">
      <c r="A33" s="4" t="s">
        <v>101</v>
      </c>
      <c r="B33" s="5">
        <v>920</v>
      </c>
      <c r="C33" s="5">
        <v>702</v>
      </c>
      <c r="D33" s="5">
        <v>240174070</v>
      </c>
      <c r="E33" s="5"/>
      <c r="F33" s="5" t="s">
        <v>100</v>
      </c>
      <c r="G33" s="13">
        <v>180000</v>
      </c>
      <c r="H33" s="13"/>
      <c r="I33" s="13"/>
    </row>
    <row r="34" spans="1:9" ht="32.25" customHeight="1" x14ac:dyDescent="0.3">
      <c r="A34" s="17"/>
      <c r="B34" s="17"/>
      <c r="C34" s="17"/>
      <c r="D34" s="17"/>
      <c r="E34" s="26"/>
      <c r="F34" s="40"/>
      <c r="G34" s="23"/>
      <c r="H34" s="23"/>
      <c r="I34" s="23"/>
    </row>
    <row r="35" spans="1:9" x14ac:dyDescent="0.3">
      <c r="A35" s="80"/>
      <c r="B35" s="80"/>
      <c r="C35" s="80"/>
      <c r="D35" s="80"/>
      <c r="E35" s="80"/>
      <c r="F35" s="8"/>
      <c r="G35" s="14"/>
      <c r="H35" s="14"/>
      <c r="I35" s="14"/>
    </row>
    <row r="36" spans="1:9" x14ac:dyDescent="0.3">
      <c r="A36" s="2"/>
      <c r="B36" s="2"/>
      <c r="C36" s="2"/>
      <c r="D36" s="2"/>
      <c r="E36" s="2"/>
      <c r="F36" s="2"/>
      <c r="G36" s="27"/>
      <c r="H36" s="27"/>
      <c r="I36" s="27"/>
    </row>
    <row r="37" spans="1:9" x14ac:dyDescent="0.3">
      <c r="A37" s="28"/>
      <c r="B37" s="28"/>
      <c r="C37" s="28"/>
      <c r="D37" s="28"/>
      <c r="E37" s="28"/>
      <c r="F37" s="28"/>
      <c r="G37" s="29"/>
      <c r="H37" s="29"/>
      <c r="I37" s="29"/>
    </row>
    <row r="38" spans="1:9" ht="15.6" x14ac:dyDescent="0.3">
      <c r="A38" s="38" t="s">
        <v>98</v>
      </c>
    </row>
  </sheetData>
  <mergeCells count="5">
    <mergeCell ref="A1:E1"/>
    <mergeCell ref="A2:I2"/>
    <mergeCell ref="A3:I3"/>
    <mergeCell ref="A4:I4"/>
    <mergeCell ref="A35:E35"/>
  </mergeCells>
  <pageMargins left="0.38" right="0.25" top="0.59055118110236227" bottom="0.59055118110236227" header="0.39370078740157483" footer="0.51181102362204722"/>
  <pageSetup paperSize="9" scale="55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01.01.2022&lt;/string&gt;&#10;  &lt;/DateInfo&gt;&#10;  &lt;Code&gt;SQUERY_ROSP_EXP&lt;/Code&gt;&#10;  &lt;ObjectCode&gt;SQUERY_ROSP_EXP&lt;/ObjectCode&gt;&#10;  &lt;DocName&gt;Бюджетная роспись (расходы)&lt;/DocName&gt;&#10;  &lt;VariantName&gt;Програмный отбор&lt;/VariantName&gt;&#10;  &lt;VariantLink&gt;303579543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65352F2-FA8F-45F3-9895-84EE5F060D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</vt:i4>
      </vt:variant>
    </vt:vector>
  </HeadingPairs>
  <TitlesOfParts>
    <vt:vector size="28" baseType="lpstr">
      <vt:lpstr>СВОД проверка</vt:lpstr>
      <vt:lpstr>Яблоневка</vt:lpstr>
      <vt:lpstr>ШБ</vt:lpstr>
      <vt:lpstr>Храбровская</vt:lpstr>
      <vt:lpstr>Петровская</vt:lpstr>
      <vt:lpstr>Орловская</vt:lpstr>
      <vt:lpstr>Низовская</vt:lpstr>
      <vt:lpstr>Маршальская</vt:lpstr>
      <vt:lpstr>Классич</vt:lpstr>
      <vt:lpstr>Добринская</vt:lpstr>
      <vt:lpstr>гимназия</vt:lpstr>
      <vt:lpstr>СОШ п. Вас</vt:lpstr>
      <vt:lpstr>СОШ 1</vt:lpstr>
      <vt:lpstr>Документ</vt:lpstr>
      <vt:lpstr>гимназия!Заголовки_для_печати</vt:lpstr>
      <vt:lpstr>Добринская!Заголовки_для_печати</vt:lpstr>
      <vt:lpstr>Документ!Заголовки_для_печати</vt:lpstr>
      <vt:lpstr>Классич!Заголовки_для_печати</vt:lpstr>
      <vt:lpstr>Маршальская!Заголовки_для_печати</vt:lpstr>
      <vt:lpstr>Низовская!Заголовки_для_печати</vt:lpstr>
      <vt:lpstr>Орловская!Заголовки_для_печати</vt:lpstr>
      <vt:lpstr>Петровская!Заголовки_для_печати</vt:lpstr>
      <vt:lpstr>'СВОД проверка'!Заголовки_для_печати</vt:lpstr>
      <vt:lpstr>'СОШ 1'!Заголовки_для_печати</vt:lpstr>
      <vt:lpstr>'СОШ п. Вас'!Заголовки_для_печати</vt:lpstr>
      <vt:lpstr>Храбровская!Заголовки_для_печати</vt:lpstr>
      <vt:lpstr>ШБ!Заголовки_для_печати</vt:lpstr>
      <vt:lpstr>Яблоневка!Заголовки_для_печати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В. Руденко</dc:creator>
  <cp:lastModifiedBy>buh-1</cp:lastModifiedBy>
  <cp:lastPrinted>2023-05-03T13:47:58Z</cp:lastPrinted>
  <dcterms:created xsi:type="dcterms:W3CDTF">2021-12-24T09:46:47Z</dcterms:created>
  <dcterms:modified xsi:type="dcterms:W3CDTF">2023-05-03T13:48:15Z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(расходы)</vt:lpwstr>
  </property>
  <property fmtid="{D5CDD505-2E9C-101B-9397-08002B2CF9AE}" pid="3" name="Название отчета">
    <vt:lpwstr>Програмный отбор(25).xlsx</vt:lpwstr>
  </property>
  <property fmtid="{D5CDD505-2E9C-101B-9397-08002B2CF9AE}" pid="4" name="Версия клиента">
    <vt:lpwstr>21.1.38.12030 (.NET 4.7.2)</vt:lpwstr>
  </property>
  <property fmtid="{D5CDD505-2E9C-101B-9397-08002B2CF9AE}" pid="5" name="Версия базы">
    <vt:lpwstr>21.1.1422.178406091</vt:lpwstr>
  </property>
  <property fmtid="{D5CDD505-2E9C-101B-9397-08002B2CF9AE}" pid="6" name="Тип сервера">
    <vt:lpwstr>MSSQL</vt:lpwstr>
  </property>
  <property fmtid="{D5CDD505-2E9C-101B-9397-08002B2CF9AE}" pid="7" name="Сервер">
    <vt:lpwstr>newfinserv\sqlexpress2019</vt:lpwstr>
  </property>
  <property fmtid="{D5CDD505-2E9C-101B-9397-08002B2CF9AE}" pid="8" name="База">
    <vt:lpwstr>finmo2022</vt:lpwstr>
  </property>
  <property fmtid="{D5CDD505-2E9C-101B-9397-08002B2CF9AE}" pid="9" name="Пользователь">
    <vt:lpwstr>kazna_2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